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rtman\Box\Stat 344\"/>
    </mc:Choice>
  </mc:AlternateContent>
  <xr:revisionPtr revIDLastSave="0" documentId="13_ncr:1_{2ABF4923-68FC-4B80-9981-6491FB2F407B}" xr6:coauthVersionLast="47" xr6:coauthVersionMax="47" xr10:uidLastSave="{00000000-0000-0000-0000-000000000000}"/>
  <bookViews>
    <workbookView xWindow="10224" yWindow="8856" windowWidth="23040" windowHeight="13728" xr2:uid="{2E162CAB-0F0F-4800-A8B0-FFAEDC90EE94}"/>
  </bookViews>
  <sheets>
    <sheet name="Life Table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7" i="1"/>
  <c r="I18" i="1"/>
  <c r="I14" i="1"/>
  <c r="I19" i="1"/>
  <c r="I20" i="1"/>
  <c r="L12" i="1"/>
  <c r="L13" i="1"/>
  <c r="L14" i="1"/>
  <c r="J17" i="1"/>
  <c r="J18" i="1"/>
  <c r="J19" i="1"/>
  <c r="J20" i="1"/>
  <c r="K18" i="1"/>
  <c r="K19" i="1"/>
  <c r="K20" i="1"/>
  <c r="I10" i="1"/>
  <c r="I9" i="1"/>
  <c r="K22" i="1"/>
  <c r="J22" i="1"/>
  <c r="I2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I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C21" i="1"/>
  <c r="E21" i="1"/>
  <c r="C20" i="1"/>
  <c r="E20" i="1"/>
  <c r="C19" i="1"/>
  <c r="E19" i="1"/>
  <c r="C18" i="1"/>
  <c r="E18" i="1"/>
  <c r="C17" i="1"/>
  <c r="E17" i="1"/>
  <c r="C16" i="1"/>
  <c r="E16" i="1"/>
  <c r="C15" i="1"/>
  <c r="E15" i="1"/>
  <c r="C14" i="1"/>
  <c r="E14" i="1"/>
  <c r="C13" i="1"/>
  <c r="E13" i="1"/>
  <c r="C12" i="1"/>
  <c r="E12" i="1"/>
  <c r="C11" i="1"/>
  <c r="E11" i="1"/>
  <c r="C10" i="1"/>
  <c r="E10" i="1"/>
  <c r="C9" i="1"/>
  <c r="E9" i="1"/>
  <c r="C8" i="1"/>
  <c r="E8" i="1"/>
  <c r="C7" i="1"/>
  <c r="E7" i="1"/>
  <c r="C6" i="1"/>
  <c r="E6" i="1"/>
  <c r="C5" i="1"/>
  <c r="E5" i="1"/>
  <c r="C4" i="1"/>
  <c r="E4" i="1"/>
  <c r="C3" i="1"/>
  <c r="E3" i="1"/>
  <c r="C2" i="1"/>
  <c r="E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<sst xmlns="http://schemas.openxmlformats.org/spreadsheetml/2006/main" count="30" uniqueCount="27">
  <si>
    <t>Ax</t>
  </si>
  <si>
    <t>lx</t>
  </si>
  <si>
    <t>ddot(a)x</t>
  </si>
  <si>
    <t>x</t>
  </si>
  <si>
    <t>i</t>
  </si>
  <si>
    <t>px</t>
  </si>
  <si>
    <t>v</t>
  </si>
  <si>
    <t>Age</t>
  </si>
  <si>
    <t>Benefit</t>
  </si>
  <si>
    <t>Num Pol</t>
  </si>
  <si>
    <t>PPPP</t>
  </si>
  <si>
    <t>Premium</t>
  </si>
  <si>
    <t>E(L)</t>
  </si>
  <si>
    <t>Equiv Prin</t>
  </si>
  <si>
    <t>Desired Probability of Loss</t>
  </si>
  <si>
    <t>2Ax</t>
  </si>
  <si>
    <t>d</t>
  </si>
  <si>
    <t>Norm Prob(L&gt;0)</t>
  </si>
  <si>
    <t>Critical z*</t>
  </si>
  <si>
    <t>Alpha</t>
  </si>
  <si>
    <t>Chosen Prem</t>
  </si>
  <si>
    <t>Premium Increase</t>
  </si>
  <si>
    <t>PPPP Calc</t>
  </si>
  <si>
    <t>Numerator</t>
  </si>
  <si>
    <t>Denominator</t>
  </si>
  <si>
    <t>PPPP Premium</t>
  </si>
  <si>
    <t>StDev(L)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</si>
</sst>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44" fontId="0" fillId="0" borderId="0" xfId="0" applyNumberFormat="1"/>
    <xf numFmtId="44" fontId="0" fillId="0" borderId="0" xfId="1" applyFont="1"/>
    <xf numFmtId="165" fontId="0" fillId="0" borderId="0" xfId="2" applyNumberFormat="1" applyFont="1"/>
    <xf numFmtId="0" fontId="0" fillId="0" borderId="0" xfId="0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8FEB-F6A7-4701-B35A-A5E5F7FD1B51}">
  <dimension ref="A1:L112"/>
  <sheetViews>
    <sheetView tabSelected="1" workbookViewId="0">
      <selection activeCell="I8" sqref="I8"/>
    </sheetView>
  </sheetViews>
  <sheetFormatPr defaultRowHeight="14.4" x14ac:dyDescent="0.3"/>
  <cols>
    <col min="8" max="8" width="22.21875" bestFit="1" customWidth="1"/>
    <col min="9" max="9" width="13.88671875" bestFit="1" customWidth="1"/>
    <col min="10" max="10" width="14.44140625" bestFit="1" customWidth="1"/>
    <col min="11" max="11" width="15.88671875" bestFit="1" customWidth="1"/>
    <col min="12" max="12" width="13.88671875" bestFit="1" customWidth="1"/>
  </cols>
  <sheetData>
    <row r="1" spans="1:12" x14ac:dyDescent="0.3">
      <c r="A1" t="s">
        <v>3</v>
      </c>
      <c r="B1" t="s">
        <v>1</v>
      </c>
      <c r="C1" t="s">
        <v>5</v>
      </c>
      <c r="D1" t="s">
        <v>0</v>
      </c>
      <c r="E1" t="s">
        <v>15</v>
      </c>
      <c r="F1" t="s">
        <v>2</v>
      </c>
      <c r="H1" t="s">
        <v>4</v>
      </c>
      <c r="I1">
        <v>0.05</v>
      </c>
    </row>
    <row r="2" spans="1:12" x14ac:dyDescent="0.3">
      <c r="A2">
        <v>20</v>
      </c>
      <c r="B2">
        <v>100000</v>
      </c>
      <c r="C2">
        <f>B3/B2</f>
        <v>0.99975036097160153</v>
      </c>
      <c r="D2">
        <f>$I$2*(C2*D3 + (1-C2))</f>
        <v>4.921934283681912E-2</v>
      </c>
      <c r="E2">
        <f t="shared" ref="E2:E65" si="0">$I$2^2*(C2*E3 + (1-C2))</f>
        <v>5.7983846325519294E-3</v>
      </c>
      <c r="F2">
        <f t="shared" ref="F2:F65" si="1">1+C2*$I$2*F3</f>
        <v>19.966393800426779</v>
      </c>
      <c r="H2" t="s">
        <v>6</v>
      </c>
      <c r="I2">
        <f>1/(1+I1)</f>
        <v>0.95238095238095233</v>
      </c>
    </row>
    <row r="3" spans="1:12" x14ac:dyDescent="0.3">
      <c r="A3">
        <v>21</v>
      </c>
      <c r="B3">
        <v>99975.036097160148</v>
      </c>
      <c r="C3">
        <f t="shared" ref="C3:C66" si="2">B4/B3</f>
        <v>0.99974668279283296</v>
      </c>
      <c r="D3">
        <f t="shared" ref="D3:D66" si="3">$I$2*(C3*D4 + (1-C3))</f>
        <v>5.1443513258928965E-2</v>
      </c>
      <c r="E3">
        <f t="shared" si="0"/>
        <v>6.1446139644499975E-3</v>
      </c>
      <c r="F3">
        <f t="shared" si="1"/>
        <v>19.919686221562472</v>
      </c>
      <c r="H3" t="s">
        <v>16</v>
      </c>
      <c r="I3">
        <f>I1/(1+I1)</f>
        <v>4.7619047619047616E-2</v>
      </c>
    </row>
    <row r="4" spans="1:12" x14ac:dyDescent="0.3">
      <c r="A4">
        <v>22</v>
      </c>
      <c r="B4">
        <v>99949.710700229596</v>
      </c>
      <c r="C4">
        <f t="shared" si="2"/>
        <v>0.9997425485360506</v>
      </c>
      <c r="D4">
        <f t="shared" si="3"/>
        <v>5.3775994099346254E-2</v>
      </c>
      <c r="E4">
        <f t="shared" si="0"/>
        <v>6.5227720190299343E-3</v>
      </c>
      <c r="F4">
        <f t="shared" si="1"/>
        <v>19.870704123913711</v>
      </c>
    </row>
    <row r="5" spans="1:12" x14ac:dyDescent="0.3">
      <c r="A5">
        <v>23</v>
      </c>
      <c r="B5">
        <v>99923.978500888508</v>
      </c>
      <c r="C5">
        <f t="shared" si="2"/>
        <v>0.99973790165183529</v>
      </c>
      <c r="D5">
        <f t="shared" si="3"/>
        <v>5.6221816729387052E-2</v>
      </c>
      <c r="E5">
        <f t="shared" si="0"/>
        <v>6.9356902906499316E-3</v>
      </c>
      <c r="F5">
        <f t="shared" si="1"/>
        <v>19.819341848682857</v>
      </c>
      <c r="H5" t="s">
        <v>7</v>
      </c>
      <c r="I5">
        <v>60</v>
      </c>
    </row>
    <row r="6" spans="1:12" x14ac:dyDescent="0.3">
      <c r="A6">
        <v>24</v>
      </c>
      <c r="B6">
        <v>99897.788591181379</v>
      </c>
      <c r="C6">
        <f t="shared" si="2"/>
        <v>0.99973267857975967</v>
      </c>
      <c r="D6">
        <f t="shared" si="3"/>
        <v>5.8786216988059123E-2</v>
      </c>
      <c r="E6">
        <f t="shared" si="0"/>
        <v>7.3864361699958227E-3</v>
      </c>
      <c r="F6">
        <f t="shared" si="1"/>
        <v>19.765489443250743</v>
      </c>
      <c r="H6" t="s">
        <v>8</v>
      </c>
      <c r="I6" s="1">
        <v>200000</v>
      </c>
    </row>
    <row r="7" spans="1:12" x14ac:dyDescent="0.3">
      <c r="A7">
        <v>25</v>
      </c>
      <c r="B7">
        <v>99871.083772456317</v>
      </c>
      <c r="C7">
        <f t="shared" si="2"/>
        <v>0.99972680787931956</v>
      </c>
      <c r="D7">
        <f t="shared" si="3"/>
        <v>6.1474639905269989E-2</v>
      </c>
      <c r="E7">
        <f t="shared" si="0"/>
        <v>7.8783305036794326E-3</v>
      </c>
      <c r="F7">
        <f t="shared" si="1"/>
        <v>19.709032561989314</v>
      </c>
      <c r="H7" t="s">
        <v>9</v>
      </c>
      <c r="I7">
        <v>1</v>
      </c>
    </row>
    <row r="8" spans="1:12" x14ac:dyDescent="0.3">
      <c r="A8">
        <v>26</v>
      </c>
      <c r="B8">
        <v>99843.799779285866</v>
      </c>
      <c r="C8">
        <f t="shared" si="2"/>
        <v>0.99972020925317651</v>
      </c>
      <c r="D8">
        <f t="shared" si="3"/>
        <v>6.4292744050944692E-2</v>
      </c>
      <c r="E8">
        <f t="shared" si="0"/>
        <v>8.414966162077403E-3</v>
      </c>
      <c r="F8">
        <f t="shared" si="1"/>
        <v>19.649852374930145</v>
      </c>
      <c r="H8" t="s">
        <v>19</v>
      </c>
      <c r="I8">
        <v>0.95</v>
      </c>
    </row>
    <row r="9" spans="1:12" x14ac:dyDescent="0.3">
      <c r="A9">
        <v>27</v>
      </c>
      <c r="B9">
        <v>99815.864407979927</v>
      </c>
      <c r="C9">
        <f t="shared" si="2"/>
        <v>0.99971279244938138</v>
      </c>
      <c r="D9">
        <f t="shared" si="3"/>
        <v>6.7246405428664516E-2</v>
      </c>
      <c r="E9">
        <f t="shared" si="0"/>
        <v>9.00022762727626E-3</v>
      </c>
      <c r="F9">
        <f t="shared" si="1"/>
        <v>19.587825485998028</v>
      </c>
      <c r="H9" t="s">
        <v>14</v>
      </c>
      <c r="I9">
        <f>1-I8</f>
        <v>5.0000000000000044E-2</v>
      </c>
    </row>
    <row r="10" spans="1:12" x14ac:dyDescent="0.3">
      <c r="A10">
        <v>28</v>
      </c>
      <c r="B10">
        <v>99787.196538050426</v>
      </c>
      <c r="C10">
        <f t="shared" si="2"/>
        <v>0.99970445602759761</v>
      </c>
      <c r="D10">
        <f t="shared" si="3"/>
        <v>7.0341720822822945E-2</v>
      </c>
      <c r="E10">
        <f t="shared" si="0"/>
        <v>9.6383116043214367E-3</v>
      </c>
      <c r="F10">
        <f t="shared" si="1"/>
        <v>19.522823862720699</v>
      </c>
      <c r="H10" t="s">
        <v>18</v>
      </c>
      <c r="I10">
        <f>_xlfn.NORM.INV(I9,0,1)</f>
        <v>-1.6448536269514715</v>
      </c>
    </row>
    <row r="11" spans="1:12" x14ac:dyDescent="0.3">
      <c r="A11">
        <v>29</v>
      </c>
      <c r="B11">
        <v>99757.705033590668</v>
      </c>
      <c r="C11">
        <f t="shared" si="2"/>
        <v>0.99969508597249268</v>
      </c>
      <c r="D11">
        <f t="shared" si="3"/>
        <v>7.3585010497873513E-2</v>
      </c>
      <c r="E11">
        <f t="shared" si="0"/>
        <v>1.0333748648487375E-2</v>
      </c>
      <c r="F11">
        <f t="shared" si="1"/>
        <v>19.454714779544638</v>
      </c>
      <c r="L11" t="s">
        <v>22</v>
      </c>
    </row>
    <row r="12" spans="1:12" x14ac:dyDescent="0.3">
      <c r="A12">
        <v>30</v>
      </c>
      <c r="B12">
        <v>99727.28750997399</v>
      </c>
      <c r="C12">
        <f t="shared" si="2"/>
        <v>0.99968455413538904</v>
      </c>
      <c r="D12">
        <f t="shared" si="3"/>
        <v>7.6982820136996713E-2</v>
      </c>
      <c r="E12">
        <f t="shared" si="0"/>
        <v>1.1091425788758061E-2</v>
      </c>
      <c r="F12">
        <f t="shared" si="1"/>
        <v>19.383360777123048</v>
      </c>
      <c r="H12" t="s">
        <v>0</v>
      </c>
      <c r="I12">
        <f>VLOOKUP(I5,$A$1:$F$112,4)</f>
        <v>0.2902821761606052</v>
      </c>
      <c r="K12" s="5" t="s">
        <v>23</v>
      </c>
      <c r="L12" s="2">
        <f>SQRT(I7)*I6*I12-I10*I6*SQRT(I14-I12^2)</f>
        <v>109102.13058560868</v>
      </c>
    </row>
    <row r="13" spans="1:12" x14ac:dyDescent="0.3">
      <c r="A13">
        <v>31</v>
      </c>
      <c r="B13">
        <v>99695.828949540097</v>
      </c>
      <c r="C13">
        <f t="shared" si="2"/>
        <v>0.99967271648292844</v>
      </c>
      <c r="D13">
        <f t="shared" si="3"/>
        <v>8.054192189542532E-2</v>
      </c>
      <c r="E13">
        <f t="shared" si="0"/>
        <v>1.1916610112875087E-2</v>
      </c>
      <c r="F13">
        <f t="shared" si="1"/>
        <v>19.308619640196049</v>
      </c>
      <c r="H13" t="s">
        <v>2</v>
      </c>
      <c r="I13">
        <f>VLOOKUP(I5,$A$1:$F$112,6)</f>
        <v>14.904074300627279</v>
      </c>
      <c r="K13" s="5" t="s">
        <v>24</v>
      </c>
      <c r="L13">
        <f>SQRT(I7)*I13+I10*SQRT(I14-I12^2)/I3</f>
        <v>9.5442762885110781</v>
      </c>
    </row>
    <row r="14" spans="1:12" x14ac:dyDescent="0.3">
      <c r="A14">
        <v>32</v>
      </c>
      <c r="B14">
        <v>99663.200148004122</v>
      </c>
      <c r="C14">
        <f t="shared" si="2"/>
        <v>0.99965941112888679</v>
      </c>
      <c r="D14">
        <f t="shared" si="3"/>
        <v>8.4269314430733128E-2</v>
      </c>
      <c r="E14">
        <f t="shared" si="0"/>
        <v>1.2814973261893552E-2</v>
      </c>
      <c r="F14">
        <f t="shared" si="1"/>
        <v>19.230344396954585</v>
      </c>
      <c r="H14" t="s">
        <v>15</v>
      </c>
      <c r="I14">
        <f>VLOOKUP(I5,$A$1:$F$112,5)</f>
        <v>0.10834081779190503</v>
      </c>
      <c r="K14" s="5" t="s">
        <v>25</v>
      </c>
      <c r="L14" s="2">
        <f>L12/L13</f>
        <v>11431.15803520277</v>
      </c>
    </row>
    <row r="15" spans="1:12" x14ac:dyDescent="0.3">
      <c r="A15">
        <v>33</v>
      </c>
      <c r="B15">
        <v>99629.255971174178</v>
      </c>
      <c r="C15">
        <f t="shared" si="2"/>
        <v>0.99964445612233455</v>
      </c>
      <c r="D15">
        <f t="shared" si="3"/>
        <v>8.8172221758628891E-2</v>
      </c>
      <c r="E15">
        <f t="shared" si="0"/>
        <v>1.3792616761897062E-2</v>
      </c>
      <c r="F15">
        <f t="shared" si="1"/>
        <v>19.148383343068772</v>
      </c>
    </row>
    <row r="16" spans="1:12" x14ac:dyDescent="0.3">
      <c r="A16">
        <v>34</v>
      </c>
      <c r="B16">
        <v>99593.833399177267</v>
      </c>
      <c r="C16">
        <f t="shared" si="2"/>
        <v>0.99962764696203188</v>
      </c>
      <c r="D16">
        <f t="shared" si="3"/>
        <v>9.2258090768232631E-2</v>
      </c>
      <c r="E16">
        <f t="shared" si="0"/>
        <v>1.4856098097050461E-2</v>
      </c>
      <c r="F16">
        <f t="shared" si="1"/>
        <v>19.062580093867094</v>
      </c>
      <c r="I16" t="s">
        <v>13</v>
      </c>
      <c r="J16" t="s">
        <v>10</v>
      </c>
      <c r="K16" t="s">
        <v>20</v>
      </c>
    </row>
    <row r="17" spans="1:11" x14ac:dyDescent="0.3">
      <c r="A17">
        <v>35</v>
      </c>
      <c r="B17">
        <v>99556.749332748193</v>
      </c>
      <c r="C17">
        <f t="shared" si="2"/>
        <v>0.99960875380324499</v>
      </c>
      <c r="D17">
        <f t="shared" si="3"/>
        <v>9.6534587215494835E-2</v>
      </c>
      <c r="E17">
        <f t="shared" si="0"/>
        <v>1.601245740118868E-2</v>
      </c>
      <c r="F17">
        <f t="shared" si="1"/>
        <v>18.972773668474588</v>
      </c>
      <c r="H17" t="s">
        <v>11</v>
      </c>
      <c r="I17" s="2">
        <f>I6*I12/I13</f>
        <v>3895.3398957275444</v>
      </c>
      <c r="J17" s="3">
        <f>L14</f>
        <v>11431.15803520277</v>
      </c>
      <c r="K17" s="3">
        <v>700</v>
      </c>
    </row>
    <row r="18" spans="1:11" x14ac:dyDescent="0.3">
      <c r="A18">
        <v>36</v>
      </c>
      <c r="B18">
        <v>99517.798133210468</v>
      </c>
      <c r="C18">
        <f t="shared" si="2"/>
        <v>0.99958751831901593</v>
      </c>
      <c r="D18">
        <f t="shared" si="3"/>
        <v>0.10100958999743685</v>
      </c>
      <c r="E18">
        <f t="shared" si="0"/>
        <v>1.7269244614331696E-2</v>
      </c>
      <c r="F18">
        <f t="shared" si="1"/>
        <v>18.878798610053806</v>
      </c>
      <c r="H18" t="s">
        <v>12</v>
      </c>
      <c r="I18" s="2">
        <f>I7*(I6*I12-I17*I13)</f>
        <v>0</v>
      </c>
      <c r="J18" s="2">
        <f>I7*(I6*I12-J17*I13)</f>
        <v>-112314.39346675359</v>
      </c>
      <c r="K18" s="2">
        <f>I7*(I6*I12-K17*I13)</f>
        <v>47623.58322168194</v>
      </c>
    </row>
    <row r="19" spans="1:11" x14ac:dyDescent="0.3">
      <c r="A19">
        <v>37</v>
      </c>
      <c r="B19">
        <v>99476.748864548645</v>
      </c>
      <c r="C19">
        <f t="shared" si="2"/>
        <v>0.99956365017324111</v>
      </c>
      <c r="D19">
        <f t="shared" si="3"/>
        <v>0.10569118349335717</v>
      </c>
      <c r="E19">
        <f t="shared" si="0"/>
        <v>1.8634546915552733E-2</v>
      </c>
      <c r="F19">
        <f t="shared" si="1"/>
        <v>18.780485146639482</v>
      </c>
      <c r="H19" t="s">
        <v>26</v>
      </c>
      <c r="I19" s="2">
        <f>SQRT(I7*(I6+I17/I3)^2*(I14-I12^2))</f>
        <v>43726.644854367361</v>
      </c>
      <c r="J19" s="2">
        <f>SQRT(I7*(I6+J17/I3)^2*(I14-I12^2))</f>
        <v>68282.302830139437</v>
      </c>
      <c r="K19" s="2">
        <f>SQRT(I7*(I6+K17/I3)^2*(I14-I12^2))</f>
        <v>33314.547303232888</v>
      </c>
    </row>
    <row r="20" spans="1:11" x14ac:dyDescent="0.3">
      <c r="A20">
        <v>38</v>
      </c>
      <c r="B20">
        <v>99433.342202415064</v>
      </c>
      <c r="C20">
        <f t="shared" si="2"/>
        <v>0.99953682305770042</v>
      </c>
      <c r="D20">
        <f t="shared" si="3"/>
        <v>0.11058764774220013</v>
      </c>
      <c r="E20">
        <f t="shared" si="0"/>
        <v>2.01170162041736E-2</v>
      </c>
      <c r="F20">
        <f t="shared" si="1"/>
        <v>18.67765939741378</v>
      </c>
      <c r="H20" t="s">
        <v>17</v>
      </c>
      <c r="I20">
        <f>1-_xlfn.NORM.DIST(0,I18,I19,TRUE)</f>
        <v>0.5</v>
      </c>
      <c r="J20">
        <f>1-_xlfn.NORM.DIST(0,J18,J19,TRUE)</f>
        <v>5.0000000000000044E-2</v>
      </c>
      <c r="K20">
        <f>1-_xlfn.NORM.DIST(0,K18,K19,TRUE)</f>
        <v>0.92357159993883142</v>
      </c>
    </row>
    <row r="21" spans="1:11" x14ac:dyDescent="0.3">
      <c r="A21">
        <v>39</v>
      </c>
      <c r="B21">
        <v>99387.286971011126</v>
      </c>
      <c r="C21">
        <f t="shared" si="2"/>
        <v>0.99950667023929685</v>
      </c>
      <c r="D21">
        <f t="shared" si="3"/>
        <v>0.11570744620814655</v>
      </c>
      <c r="E21">
        <f t="shared" si="0"/>
        <v>2.172589635704519E-2</v>
      </c>
      <c r="F21">
        <f t="shared" si="1"/>
        <v>18.570143629628905</v>
      </c>
    </row>
    <row r="22" spans="1:11" x14ac:dyDescent="0.3">
      <c r="A22">
        <v>40</v>
      </c>
      <c r="B22">
        <v>99338.256264512776</v>
      </c>
      <c r="C22">
        <f t="shared" si="2"/>
        <v>0.99947277955720493</v>
      </c>
      <c r="D22">
        <f t="shared" si="3"/>
        <v>0.12105921086937983</v>
      </c>
      <c r="E22">
        <f t="shared" si="0"/>
        <v>2.3471049940389715E-2</v>
      </c>
      <c r="F22">
        <f t="shared" si="1"/>
        <v>18.457756571743008</v>
      </c>
      <c r="H22" t="s">
        <v>21</v>
      </c>
      <c r="J22" s="4">
        <f>J17/I17 - 1</f>
        <v>1.9345726794574722</v>
      </c>
      <c r="K22" s="4">
        <f>K17/I17 - 1</f>
        <v>-0.82029809497041106</v>
      </c>
    </row>
    <row r="23" spans="1:11" x14ac:dyDescent="0.3">
      <c r="A23">
        <v>41</v>
      </c>
      <c r="B23">
        <v>99285.883105058514</v>
      </c>
      <c r="C23">
        <f t="shared" si="2"/>
        <v>0.99943468780225275</v>
      </c>
      <c r="D23">
        <f t="shared" si="3"/>
        <v>0.1266517243482454</v>
      </c>
      <c r="E23">
        <f t="shared" si="0"/>
        <v>2.5362984000139747E-2</v>
      </c>
      <c r="F23">
        <f t="shared" si="1"/>
        <v>18.340313788686831</v>
      </c>
    </row>
    <row r="24" spans="1:11" x14ac:dyDescent="0.3">
      <c r="A24">
        <v>42</v>
      </c>
      <c r="B24">
        <v>99229.755584275117</v>
      </c>
      <c r="C24">
        <f t="shared" si="2"/>
        <v>0.9993918744026169</v>
      </c>
      <c r="D24">
        <f t="shared" si="3"/>
        <v>0.13249389878502069</v>
      </c>
      <c r="E24">
        <f t="shared" si="0"/>
        <v>2.7412874494734011E-2</v>
      </c>
      <c r="F24">
        <f t="shared" si="1"/>
        <v>18.217628125514551</v>
      </c>
    </row>
    <row r="25" spans="1:11" x14ac:dyDescent="0.3">
      <c r="A25">
        <v>43</v>
      </c>
      <c r="B25">
        <v>99169.411429882253</v>
      </c>
      <c r="C25">
        <f t="shared" si="2"/>
        <v>0.99934375433067468</v>
      </c>
      <c r="D25">
        <f t="shared" si="3"/>
        <v>0.13859475114272146</v>
      </c>
      <c r="E25">
        <f t="shared" si="0"/>
        <v>2.9632588868869037E-2</v>
      </c>
      <c r="F25">
        <f t="shared" si="1"/>
        <v>18.089510226002833</v>
      </c>
    </row>
    <row r="26" spans="1:11" x14ac:dyDescent="0.3">
      <c r="A26">
        <v>44</v>
      </c>
      <c r="B26">
        <v>99104.331933101857</v>
      </c>
      <c r="C26">
        <f t="shared" si="2"/>
        <v>0.99928967013552195</v>
      </c>
      <c r="D26">
        <f t="shared" si="3"/>
        <v>0.14496337461733563</v>
      </c>
      <c r="E26">
        <f t="shared" si="0"/>
        <v>3.2034706195811904E-2</v>
      </c>
      <c r="F26">
        <f t="shared" si="1"/>
        <v>17.955769133035936</v>
      </c>
    </row>
    <row r="27" spans="1:11" x14ac:dyDescent="0.3">
      <c r="A27">
        <v>45</v>
      </c>
      <c r="B27">
        <v>99033.93516643063</v>
      </c>
      <c r="C27">
        <f t="shared" si="2"/>
        <v>0.99922888299411228</v>
      </c>
      <c r="D27">
        <f t="shared" si="3"/>
        <v>0.1516089058172472</v>
      </c>
      <c r="E27">
        <f t="shared" si="0"/>
        <v>3.4632534239757637E-2</v>
      </c>
      <c r="F27">
        <f t="shared" si="1"/>
        <v>17.816212977837793</v>
      </c>
    </row>
    <row r="28" spans="1:11" x14ac:dyDescent="0.3">
      <c r="A28">
        <v>46</v>
      </c>
      <c r="B28">
        <v>98957.56841486381</v>
      </c>
      <c r="C28">
        <f t="shared" si="2"/>
        <v>0.99916056266106057</v>
      </c>
      <c r="D28">
        <f t="shared" si="3"/>
        <v>0.15854048736815318</v>
      </c>
      <c r="E28">
        <f t="shared" si="0"/>
        <v>3.7440122708768328E-2</v>
      </c>
      <c r="F28">
        <f t="shared" si="1"/>
        <v>17.670649765268767</v>
      </c>
    </row>
    <row r="29" spans="1:11" x14ac:dyDescent="0.3">
      <c r="A29">
        <v>47</v>
      </c>
      <c r="B29">
        <v>98874.499736965721</v>
      </c>
      <c r="C29">
        <f t="shared" si="2"/>
        <v>0.99908377618273359</v>
      </c>
      <c r="D29">
        <f t="shared" si="3"/>
        <v>0.1657672255963594</v>
      </c>
      <c r="E29">
        <f t="shared" si="0"/>
        <v>4.0472271883688536E-2</v>
      </c>
      <c r="F29">
        <f t="shared" si="1"/>
        <v>17.518888262476434</v>
      </c>
    </row>
    <row r="30" spans="1:11" x14ac:dyDescent="0.3">
      <c r="A30">
        <v>48</v>
      </c>
      <c r="B30">
        <v>98783.908565386417</v>
      </c>
      <c r="C30">
        <f t="shared" si="2"/>
        <v>0.99899747522516447</v>
      </c>
      <c r="D30">
        <f t="shared" si="3"/>
        <v>0.17329814294496518</v>
      </c>
      <c r="E30">
        <f t="shared" si="0"/>
        <v>4.3744535720002121E-2</v>
      </c>
      <c r="F30">
        <f t="shared" si="1"/>
        <v>17.360738998155711</v>
      </c>
    </row>
    <row r="31" spans="1:11" x14ac:dyDescent="0.3">
      <c r="A31">
        <v>49</v>
      </c>
      <c r="B31">
        <v>98684.875249694524</v>
      </c>
      <c r="C31">
        <f t="shared" si="2"/>
        <v>0.99890048184739311</v>
      </c>
      <c r="D31">
        <f t="shared" si="3"/>
        <v>0.18114212478524147</v>
      </c>
      <c r="E31">
        <f t="shared" si="0"/>
        <v>4.7273218429128218E-2</v>
      </c>
      <c r="F31">
        <f t="shared" si="1"/>
        <v>17.196015379509909</v>
      </c>
    </row>
    <row r="32" spans="1:11" x14ac:dyDescent="0.3">
      <c r="A32">
        <v>50</v>
      </c>
      <c r="B32">
        <v>98576.369437969741</v>
      </c>
      <c r="C32">
        <f t="shared" si="2"/>
        <v>0.99879147253187961</v>
      </c>
      <c r="D32">
        <f t="shared" si="3"/>
        <v>0.18930786030072849</v>
      </c>
      <c r="E32">
        <f t="shared" si="0"/>
        <v>5.1075363454776486E-2</v>
      </c>
      <c r="F32">
        <f t="shared" si="1"/>
        <v>17.024534933684681</v>
      </c>
    </row>
    <row r="33" spans="1:6" x14ac:dyDescent="0.3">
      <c r="A33">
        <v>51</v>
      </c>
      <c r="B33">
        <v>98457.237187796374</v>
      </c>
      <c r="C33">
        <f t="shared" si="2"/>
        <v>0.99866896026142316</v>
      </c>
      <c r="D33">
        <f t="shared" si="3"/>
        <v>0.19780377714562297</v>
      </c>
      <c r="E33">
        <f t="shared" si="0"/>
        <v>5.5168733670793259E-2</v>
      </c>
      <c r="F33">
        <f t="shared" si="1"/>
        <v>16.846120679941897</v>
      </c>
    </row>
    <row r="34" spans="1:6" x14ac:dyDescent="0.3">
      <c r="A34">
        <v>52</v>
      </c>
      <c r="B34">
        <v>98326.18669254893</v>
      </c>
      <c r="C34">
        <f t="shared" si="2"/>
        <v>0.99853127440738687</v>
      </c>
      <c r="D34">
        <f t="shared" si="3"/>
        <v>0.20663796961338152</v>
      </c>
      <c r="E34">
        <f t="shared" si="0"/>
        <v>5.9571781542002954E-2</v>
      </c>
      <c r="F34">
        <f t="shared" si="1"/>
        <v>16.66060263811897</v>
      </c>
    </row>
    <row r="35" spans="1:6" x14ac:dyDescent="0.3">
      <c r="A35">
        <v>53</v>
      </c>
      <c r="B35">
        <v>98181.772505729532</v>
      </c>
      <c r="C35">
        <f t="shared" si="2"/>
        <v>0.99837653816669603</v>
      </c>
      <c r="D35">
        <f t="shared" si="3"/>
        <v>0.21581812009777473</v>
      </c>
      <c r="E35">
        <f t="shared" si="0"/>
        <v>6.4303607912082963E-2</v>
      </c>
      <c r="F35">
        <f t="shared" si="1"/>
        <v>16.467819477946712</v>
      </c>
    </row>
    <row r="36" spans="1:6" x14ac:dyDescent="0.3">
      <c r="A36">
        <v>54</v>
      </c>
      <c r="B36">
        <v>98022.37814534035</v>
      </c>
      <c r="C36">
        <f t="shared" si="2"/>
        <v>0.99820264325484998</v>
      </c>
      <c r="D36">
        <f t="shared" si="3"/>
        <v>0.22535141368856398</v>
      </c>
      <c r="E36">
        <f t="shared" si="0"/>
        <v>6.938390801627739E-2</v>
      </c>
      <c r="F36">
        <f t="shared" si="1"/>
        <v>16.267620312540139</v>
      </c>
    </row>
    <row r="37" spans="1:6" x14ac:dyDescent="0.3">
      <c r="A37">
        <v>55</v>
      </c>
      <c r="B37">
        <v>97846.196962805174</v>
      </c>
      <c r="C37">
        <f t="shared" si="2"/>
        <v>0.99800722152882837</v>
      </c>
      <c r="D37">
        <f t="shared" si="3"/>
        <v>0.23524444581929457</v>
      </c>
      <c r="E37">
        <f t="shared" si="0"/>
        <v>7.4832903266240536E-2</v>
      </c>
      <c r="F37">
        <f t="shared" si="1"/>
        <v>16.059866637794798</v>
      </c>
    </row>
    <row r="38" spans="1:6" x14ac:dyDescent="0.3">
      <c r="A38">
        <v>56</v>
      </c>
      <c r="B38">
        <v>97651.21116801168</v>
      </c>
      <c r="C38">
        <f t="shared" si="2"/>
        <v>0.99778761317702147</v>
      </c>
      <c r="D38">
        <f t="shared" si="3"/>
        <v>0.24550312297716198</v>
      </c>
      <c r="E38">
        <f t="shared" si="0"/>
        <v>8.0671257324697571E-2</v>
      </c>
      <c r="F38">
        <f t="shared" si="1"/>
        <v>15.844434417479585</v>
      </c>
    </row>
    <row r="39" spans="1:6" x14ac:dyDescent="0.3">
      <c r="A39">
        <v>57</v>
      </c>
      <c r="B39">
        <v>97435.168915175673</v>
      </c>
      <c r="C39">
        <f t="shared" si="2"/>
        <v>0.99754083107299685</v>
      </c>
      <c r="D39">
        <f t="shared" si="3"/>
        <v>0.25613255659619077</v>
      </c>
      <c r="E39">
        <f t="shared" si="0"/>
        <v>8.6919974984810564E-2</v>
      </c>
      <c r="F39">
        <f t="shared" si="1"/>
        <v>15.62121631147998</v>
      </c>
    </row>
    <row r="40" spans="1:6" x14ac:dyDescent="0.3">
      <c r="A40">
        <v>58</v>
      </c>
      <c r="B40">
        <v>97195.559375382174</v>
      </c>
      <c r="C40">
        <f t="shared" si="2"/>
        <v>0.99726352084579806</v>
      </c>
      <c r="D40">
        <f t="shared" si="3"/>
        <v>0.26713695038664242</v>
      </c>
      <c r="E40">
        <f t="shared" si="0"/>
        <v>9.3600282399786766E-2</v>
      </c>
      <c r="F40">
        <f t="shared" si="1"/>
        <v>15.390124041880497</v>
      </c>
    </row>
    <row r="41" spans="1:6" x14ac:dyDescent="0.3">
      <c r="A41">
        <v>59</v>
      </c>
      <c r="B41">
        <v>96929.585753270439</v>
      </c>
      <c r="C41">
        <f t="shared" si="2"/>
        <v>0.99695191617142243</v>
      </c>
      <c r="D41">
        <f t="shared" si="3"/>
        <v>0.27851948150695555</v>
      </c>
      <c r="E41">
        <f t="shared" si="0"/>
        <v>0.10073348727963376</v>
      </c>
      <c r="F41">
        <f t="shared" si="1"/>
        <v>15.151090888353922</v>
      </c>
    </row>
    <row r="42" spans="1:6" x14ac:dyDescent="0.3">
      <c r="A42">
        <v>60</v>
      </c>
      <c r="B42">
        <v>96634.136250425174</v>
      </c>
      <c r="C42">
        <f t="shared" si="2"/>
        <v>0.99660178873805105</v>
      </c>
      <c r="D42">
        <f t="shared" si="3"/>
        <v>0.2902821761606052</v>
      </c>
      <c r="E42">
        <f t="shared" si="0"/>
        <v>0.10834081779190503</v>
      </c>
      <c r="F42">
        <f t="shared" si="1"/>
        <v>14.904074300627279</v>
      </c>
    </row>
    <row r="43" spans="1:6" x14ac:dyDescent="0.3">
      <c r="A43">
        <v>61</v>
      </c>
      <c r="B43">
        <v>96305.753040330266</v>
      </c>
      <c r="C43">
        <f t="shared" si="2"/>
        <v>0.99620839228149105</v>
      </c>
      <c r="D43">
        <f t="shared" si="3"/>
        <v>0.30242578039954399</v>
      </c>
      <c r="E43">
        <f t="shared" si="0"/>
        <v>0.11644323908004599</v>
      </c>
      <c r="F43">
        <f t="shared" si="1"/>
        <v>14.649058611609565</v>
      </c>
    </row>
    <row r="44" spans="1:6" x14ac:dyDescent="0.3">
      <c r="A44">
        <v>62</v>
      </c>
      <c r="B44">
        <v>95940.599403765736</v>
      </c>
      <c r="C44">
        <f t="shared" si="2"/>
        <v>0.99576640002728212</v>
      </c>
      <c r="D44">
        <f t="shared" si="3"/>
        <v>0.31494962713821101</v>
      </c>
      <c r="E44">
        <f t="shared" si="0"/>
        <v>0.12506124655496592</v>
      </c>
      <c r="F44">
        <f t="shared" si="1"/>
        <v>14.386057830097558</v>
      </c>
    </row>
    <row r="45" spans="1:6" x14ac:dyDescent="0.3">
      <c r="A45">
        <v>63</v>
      </c>
      <c r="B45">
        <v>95534.425284747413</v>
      </c>
      <c r="C45">
        <f t="shared" si="2"/>
        <v>0.99526983481229814</v>
      </c>
      <c r="D45">
        <f t="shared" si="3"/>
        <v>0.32785150062651158</v>
      </c>
      <c r="E45">
        <f t="shared" si="0"/>
        <v>0.13421463543103121</v>
      </c>
      <c r="F45">
        <f t="shared" si="1"/>
        <v>14.115118486843246</v>
      </c>
    </row>
    <row r="46" spans="1:6" x14ac:dyDescent="0.3">
      <c r="A46">
        <v>64</v>
      </c>
      <c r="B46">
        <v>95082.5316720384</v>
      </c>
      <c r="C46">
        <f t="shared" si="2"/>
        <v>0.99471199109198316</v>
      </c>
      <c r="D46">
        <f t="shared" si="3"/>
        <v>0.34112749989470498</v>
      </c>
      <c r="E46">
        <f t="shared" si="0"/>
        <v>0.14392224637454679</v>
      </c>
      <c r="F46">
        <f t="shared" si="1"/>
        <v>13.836322502211184</v>
      </c>
    </row>
    <row r="47" spans="1:6" x14ac:dyDescent="0.3">
      <c r="A47">
        <v>65</v>
      </c>
      <c r="B47">
        <v>94579.734397559863</v>
      </c>
      <c r="C47">
        <f t="shared" si="2"/>
        <v>0.99408534797044545</v>
      </c>
      <c r="D47">
        <f t="shared" si="3"/>
        <v>0.35477190296461436</v>
      </c>
      <c r="E47">
        <f t="shared" si="0"/>
        <v>0.1542016876176745</v>
      </c>
      <c r="F47">
        <f t="shared" si="1"/>
        <v>13.549790037743087</v>
      </c>
    </row>
    <row r="48" spans="1:6" x14ac:dyDescent="0.3">
      <c r="A48">
        <v>66</v>
      </c>
      <c r="B48">
        <v>94020.328179550605</v>
      </c>
      <c r="C48">
        <f t="shared" si="2"/>
        <v>0.99338147232075569</v>
      </c>
      <c r="D48">
        <f t="shared" si="3"/>
        <v>0.36877703391539129</v>
      </c>
      <c r="E48">
        <f t="shared" si="0"/>
        <v>0.16506903446866833</v>
      </c>
      <c r="F48">
        <f t="shared" si="1"/>
        <v>13.25568228777677</v>
      </c>
    </row>
    <row r="49" spans="1:6" x14ac:dyDescent="0.3">
      <c r="A49">
        <v>67</v>
      </c>
      <c r="B49">
        <v>93398.052035082612</v>
      </c>
      <c r="C49">
        <f t="shared" si="2"/>
        <v>0.99259091099373209</v>
      </c>
      <c r="D49">
        <f t="shared" si="3"/>
        <v>0.38313313519202064</v>
      </c>
      <c r="E49">
        <f t="shared" si="0"/>
        <v>0.17653850782294114</v>
      </c>
      <c r="F49">
        <f t="shared" si="1"/>
        <v>12.954204160967553</v>
      </c>
    </row>
    <row r="50" spans="1:6" x14ac:dyDescent="0.3">
      <c r="A50">
        <v>68</v>
      </c>
      <c r="B50">
        <v>92706.05755454264</v>
      </c>
      <c r="C50">
        <f t="shared" si="2"/>
        <v>0.99170307104776678</v>
      </c>
      <c r="D50">
        <f t="shared" si="3"/>
        <v>0.39782824784282889</v>
      </c>
      <c r="E50">
        <f t="shared" si="0"/>
        <v>0.18862213404824033</v>
      </c>
      <c r="F50">
        <f t="shared" si="1"/>
        <v>12.64560679530058</v>
      </c>
    </row>
    <row r="51" spans="1:6" x14ac:dyDescent="0.3">
      <c r="A51">
        <v>69</v>
      </c>
      <c r="B51">
        <v>91936.881981570958</v>
      </c>
      <c r="C51">
        <f t="shared" si="2"/>
        <v>0.99070608687319361</v>
      </c>
      <c r="D51">
        <f t="shared" si="3"/>
        <v>0.41284810265855948</v>
      </c>
      <c r="E51">
        <f t="shared" si="0"/>
        <v>0.20132938947643422</v>
      </c>
      <c r="F51">
        <f t="shared" si="1"/>
        <v>12.330189844170237</v>
      </c>
    </row>
    <row r="52" spans="1:6" x14ac:dyDescent="0.3">
      <c r="A52">
        <v>70</v>
      </c>
      <c r="B52">
        <v>91082.428587284783</v>
      </c>
      <c r="C52">
        <f t="shared" si="2"/>
        <v>0.98958667303685266</v>
      </c>
      <c r="D52">
        <f t="shared" si="3"/>
        <v>0.42817602544817768</v>
      </c>
      <c r="E52">
        <f t="shared" si="0"/>
        <v>0.21466683367433825</v>
      </c>
      <c r="F52">
        <f t="shared" si="1"/>
        <v>12.008303465588254</v>
      </c>
    </row>
    <row r="53" spans="1:6" x14ac:dyDescent="0.3">
      <c r="A53">
        <v>71</v>
      </c>
      <c r="B53">
        <v>90133.957477807868</v>
      </c>
      <c r="C53">
        <f t="shared" si="2"/>
        <v>0.98832996164179732</v>
      </c>
      <c r="D53">
        <f t="shared" si="3"/>
        <v>0.44379285991160905</v>
      </c>
      <c r="E53">
        <f t="shared" si="0"/>
        <v>0.22863773667087844</v>
      </c>
      <c r="F53">
        <f t="shared" si="1"/>
        <v>11.680349941856194</v>
      </c>
    </row>
    <row r="54" spans="1:6" x14ac:dyDescent="0.3">
      <c r="A54">
        <v>72</v>
      </c>
      <c r="B54">
        <v>89082.090736665239</v>
      </c>
      <c r="C54">
        <f t="shared" si="2"/>
        <v>0.98691932299126273</v>
      </c>
      <c r="D54">
        <f t="shared" si="3"/>
        <v>0.45967691174138897</v>
      </c>
      <c r="E54">
        <f t="shared" si="0"/>
        <v>0.24324170636503542</v>
      </c>
      <c r="F54">
        <f t="shared" si="1"/>
        <v>11.346784853430815</v>
      </c>
    </row>
    <row r="55" spans="1:6" x14ac:dyDescent="0.3">
      <c r="A55">
        <v>73</v>
      </c>
      <c r="B55">
        <v>87916.836680475899</v>
      </c>
      <c r="C55">
        <f t="shared" si="2"/>
        <v>0.98533616837506299</v>
      </c>
      <c r="D55">
        <f t="shared" si="3"/>
        <v>0.47580391768646968</v>
      </c>
      <c r="E55">
        <f t="shared" si="0"/>
        <v>0.25847432339813725</v>
      </c>
      <c r="F55">
        <f t="shared" si="1"/>
        <v>11.00811772858412</v>
      </c>
    </row>
    <row r="56" spans="1:6" x14ac:dyDescent="0.3">
      <c r="A56">
        <v>74</v>
      </c>
      <c r="B56">
        <v>86627.638990396314</v>
      </c>
      <c r="C56">
        <f t="shared" si="2"/>
        <v>0.98355973387328199</v>
      </c>
      <c r="D56">
        <f t="shared" si="3"/>
        <v>0.49214704332386799</v>
      </c>
      <c r="E56">
        <f t="shared" si="0"/>
        <v>0.274326791806773</v>
      </c>
      <c r="F56">
        <f t="shared" si="1"/>
        <v>10.664912090198756</v>
      </c>
    </row>
    <row r="57" spans="1:6" x14ac:dyDescent="0.3">
      <c r="A57">
        <v>75</v>
      </c>
      <c r="B57">
        <v>85203.457551464948</v>
      </c>
      <c r="C57">
        <f t="shared" si="2"/>
        <v>0.981566844212721</v>
      </c>
      <c r="D57">
        <f t="shared" si="3"/>
        <v>0.5086769131886828</v>
      </c>
      <c r="E57">
        <f t="shared" si="0"/>
        <v>0.29078561473226905</v>
      </c>
      <c r="F57">
        <f t="shared" si="1"/>
        <v>10.317784823037647</v>
      </c>
    </row>
    <row r="58" spans="1:6" x14ac:dyDescent="0.3">
      <c r="A58">
        <v>76</v>
      </c>
      <c r="B58">
        <v>83632.888944803984</v>
      </c>
      <c r="C58">
        <f t="shared" si="2"/>
        <v>0.97933165593645743</v>
      </c>
      <c r="D58">
        <f t="shared" si="3"/>
        <v>0.52536167669196709</v>
      </c>
      <c r="E58">
        <f t="shared" si="0"/>
        <v>0.30783230529490591</v>
      </c>
      <c r="F58">
        <f t="shared" si="1"/>
        <v>9.9674047894686773</v>
      </c>
    </row>
    <row r="59" spans="1:6" x14ac:dyDescent="0.3">
      <c r="A59">
        <v>77</v>
      </c>
      <c r="B59">
        <v>81904.335621064733</v>
      </c>
      <c r="C59">
        <f t="shared" si="2"/>
        <v>0.97682537948162895</v>
      </c>
      <c r="D59">
        <f t="shared" si="3"/>
        <v>0.54216711289221686</v>
      </c>
      <c r="E59">
        <f t="shared" si="0"/>
        <v>0.32544314338468672</v>
      </c>
      <c r="F59">
        <f t="shared" si="1"/>
        <v>9.6144906292634342</v>
      </c>
    </row>
    <row r="60" spans="1:6" x14ac:dyDescent="0.3">
      <c r="A60">
        <v>78</v>
      </c>
      <c r="B60">
        <v>80006.23372423726</v>
      </c>
      <c r="C60">
        <f t="shared" si="2"/>
        <v>0.97401598023679747</v>
      </c>
      <c r="D60">
        <f t="shared" si="3"/>
        <v>0.55905677666591291</v>
      </c>
      <c r="E60">
        <f t="shared" si="0"/>
        <v>0.34358898950941741</v>
      </c>
      <c r="F60">
        <f t="shared" si="1"/>
        <v>9.2598076900158173</v>
      </c>
    </row>
    <row r="61" spans="1:6" x14ac:dyDescent="0.3">
      <c r="A61">
        <v>79</v>
      </c>
      <c r="B61">
        <v>77927.350165967277</v>
      </c>
      <c r="C61">
        <f t="shared" si="2"/>
        <v>0.97086785930687269</v>
      </c>
      <c r="D61">
        <f t="shared" si="3"/>
        <v>0.57599218813598174</v>
      </c>
      <c r="E61">
        <f t="shared" si="0"/>
        <v>0.3622351669067625</v>
      </c>
      <c r="F61">
        <f t="shared" si="1"/>
        <v>8.9041640491443736</v>
      </c>
    </row>
    <row r="62" spans="1:6" x14ac:dyDescent="0.3">
      <c r="A62">
        <v>80</v>
      </c>
      <c r="B62">
        <v>75657.159637089717</v>
      </c>
      <c r="C62">
        <f t="shared" si="2"/>
        <v>0.96734151559797676</v>
      </c>
      <c r="D62">
        <f t="shared" si="3"/>
        <v>0.59293306636047427</v>
      </c>
      <c r="E62">
        <f t="shared" si="0"/>
        <v>0.38134142280278649</v>
      </c>
      <c r="F62">
        <f t="shared" si="1"/>
        <v>8.5484056064300304</v>
      </c>
    </row>
    <row r="63" spans="1:6" x14ac:dyDescent="0.3">
      <c r="A63">
        <v>81</v>
      </c>
      <c r="B63">
        <v>73186.311469180437</v>
      </c>
      <c r="C63">
        <f t="shared" si="2"/>
        <v>0.96339319200383966</v>
      </c>
      <c r="D63">
        <f t="shared" si="3"/>
        <v>0.60983760726097447</v>
      </c>
      <c r="E63">
        <f t="shared" si="0"/>
        <v>0.40086197892410602</v>
      </c>
      <c r="F63">
        <f t="shared" si="1"/>
        <v>8.193410247519525</v>
      </c>
    </row>
    <row r="64" spans="1:6" x14ac:dyDescent="0.3">
      <c r="A64">
        <v>82</v>
      </c>
      <c r="B64">
        <v>70507.194217280965</v>
      </c>
      <c r="C64">
        <f t="shared" si="2"/>
        <v>0.95897450999736522</v>
      </c>
      <c r="D64">
        <f t="shared" si="3"/>
        <v>0.62666280459396961</v>
      </c>
      <c r="E64">
        <f t="shared" si="0"/>
        <v>0.42074568009408464</v>
      </c>
      <c r="F64">
        <f t="shared" si="1"/>
        <v>7.8400811035266251</v>
      </c>
    </row>
    <row r="65" spans="1:6" x14ac:dyDescent="0.3">
      <c r="A65">
        <v>83</v>
      </c>
      <c r="B65">
        <v>67614.602025806074</v>
      </c>
      <c r="C65">
        <f t="shared" si="2"/>
        <v>0.95403209888565044</v>
      </c>
      <c r="D65">
        <f t="shared" si="3"/>
        <v>0.64336481146170255</v>
      </c>
      <c r="E65">
        <f t="shared" si="0"/>
        <v>0.44093624793244546</v>
      </c>
      <c r="F65">
        <f t="shared" si="1"/>
        <v>7.4893389593042352</v>
      </c>
    </row>
    <row r="66" spans="1:6" x14ac:dyDescent="0.3">
      <c r="A66">
        <v>84</v>
      </c>
      <c r="B66">
        <v>64506.500685997722</v>
      </c>
      <c r="C66">
        <f t="shared" si="2"/>
        <v>0.94850722846604663</v>
      </c>
      <c r="D66">
        <f t="shared" si="3"/>
        <v>0.65989933845600868</v>
      </c>
      <c r="E66">
        <f t="shared" ref="E66:E111" si="4">$I$2^2*(C66*E67 + (1-C66))</f>
        <v>0.4613726443222424</v>
      </c>
      <c r="F66">
        <f t="shared" ref="F66:F111" si="5">1+C66*$I$2*F67</f>
        <v>7.142113892423807</v>
      </c>
    </row>
    <row r="67" spans="1:6" x14ac:dyDescent="0.3">
      <c r="A67">
        <v>85</v>
      </c>
      <c r="B67">
        <v>61184.882183718837</v>
      </c>
      <c r="C67">
        <f t="shared" ref="C67:C112" si="6">B68/B67</f>
        <v>0.94233545692866583</v>
      </c>
      <c r="D67">
        <f t="shared" ref="D67:D111" si="7">$I$2*(C67*D68 + (1-C67))</f>
        <v>0.67622208307484266</v>
      </c>
      <c r="E67">
        <f t="shared" si="4"/>
        <v>0.48198954642725123</v>
      </c>
      <c r="F67">
        <f t="shared" si="5"/>
        <v>6.799336255428293</v>
      </c>
    </row>
    <row r="68" spans="1:6" x14ac:dyDescent="0.3">
      <c r="A68">
        <v>86</v>
      </c>
      <c r="B68">
        <v>57656.683909721272</v>
      </c>
      <c r="C68">
        <f t="shared" si="6"/>
        <v>0.9354463097008382</v>
      </c>
      <c r="D68">
        <f t="shared" si="7"/>
        <v>0.69228918360294134</v>
      </c>
      <c r="E68">
        <f t="shared" si="4"/>
        <v>0.50271793168934242</v>
      </c>
      <c r="F68">
        <f t="shared" si="5"/>
        <v>6.4619271443382233</v>
      </c>
    </row>
    <row r="69" spans="1:6" x14ac:dyDescent="0.3">
      <c r="A69">
        <v>87</v>
      </c>
      <c r="B69">
        <v>53934.732192936463</v>
      </c>
      <c r="C69">
        <f t="shared" si="6"/>
        <v>0.92776300964100145</v>
      </c>
      <c r="D69">
        <f t="shared" si="7"/>
        <v>0.70805768927107149</v>
      </c>
      <c r="E69">
        <f t="shared" si="4"/>
        <v>0.52348576749952136</v>
      </c>
      <c r="F69">
        <f t="shared" si="5"/>
        <v>6.1307885253074899</v>
      </c>
    </row>
    <row r="70" spans="1:6" x14ac:dyDescent="0.3">
      <c r="A70">
        <v>88</v>
      </c>
      <c r="B70">
        <v>50038.649463500144</v>
      </c>
      <c r="C70">
        <f t="shared" si="6"/>
        <v>0.91920228468137066</v>
      </c>
      <c r="D70">
        <f t="shared" si="7"/>
        <v>0.72348603727514105</v>
      </c>
      <c r="E70">
        <f t="shared" si="4"/>
        <v>0.54421879624689662</v>
      </c>
      <c r="F70">
        <f t="shared" si="5"/>
        <v>5.8067932172220313</v>
      </c>
    </row>
    <row r="71" spans="1:6" x14ac:dyDescent="0.3">
      <c r="A71">
        <v>89</v>
      </c>
      <c r="B71">
        <v>45995.640909219575</v>
      </c>
      <c r="C71">
        <f t="shared" si="6"/>
        <v>0.90967428579484921</v>
      </c>
      <c r="D71">
        <f t="shared" si="7"/>
        <v>0.73853452622301474</v>
      </c>
      <c r="E71">
        <f t="shared" si="4"/>
        <v>0.56484140237265545</v>
      </c>
      <c r="F71">
        <f t="shared" si="5"/>
        <v>5.4907749493166849</v>
      </c>
    </row>
    <row r="72" spans="1:6" x14ac:dyDescent="0.3">
      <c r="A72">
        <v>90</v>
      </c>
      <c r="B72">
        <v>41841.051793770668</v>
      </c>
      <c r="C72">
        <f t="shared" si="6"/>
        <v>0.89908265609398241</v>
      </c>
      <c r="D72">
        <f t="shared" si="7"/>
        <v>0.75316577485793335</v>
      </c>
      <c r="E72">
        <f t="shared" si="4"/>
        <v>0.58527754408875532</v>
      </c>
      <c r="F72">
        <f t="shared" si="5"/>
        <v>5.1835187279833939</v>
      </c>
    </row>
    <row r="73" spans="1:6" x14ac:dyDescent="0.3">
      <c r="A73">
        <v>91</v>
      </c>
      <c r="B73">
        <v>37618.563980509221</v>
      </c>
      <c r="C73">
        <f t="shared" si="6"/>
        <v>0.88732480097037636</v>
      </c>
      <c r="D73">
        <f t="shared" si="7"/>
        <v>0.76734515455128016</v>
      </c>
      <c r="E73">
        <f t="shared" si="4"/>
        <v>0.60545172878402553</v>
      </c>
      <c r="F73">
        <f t="shared" si="5"/>
        <v>4.8857517544231097</v>
      </c>
    </row>
    <row r="74" spans="1:6" x14ac:dyDescent="0.3">
      <c r="A74">
        <v>92</v>
      </c>
      <c r="B74">
        <v>33379.884796796716</v>
      </c>
      <c r="C74">
        <f t="shared" si="6"/>
        <v>0.87429241936472424</v>
      </c>
      <c r="D74">
        <f t="shared" si="7"/>
        <v>0.78104118412030943</v>
      </c>
      <c r="E74">
        <f t="shared" si="4"/>
        <v>0.62529000806468826</v>
      </c>
      <c r="F74">
        <f t="shared" si="5"/>
        <v>4.5981351334734963</v>
      </c>
    </row>
    <row r="75" spans="1:6" x14ac:dyDescent="0.3">
      <c r="A75">
        <v>93</v>
      </c>
      <c r="B75">
        <v>29183.780237107178</v>
      </c>
      <c r="C75">
        <f t="shared" si="6"/>
        <v>0.85987236727984351</v>
      </c>
      <c r="D75">
        <f t="shared" si="7"/>
        <v>0.79422587604682837</v>
      </c>
      <c r="E75">
        <f t="shared" si="4"/>
        <v>0.64472096608777485</v>
      </c>
      <c r="F75">
        <f t="shared" si="5"/>
        <v>4.3212566030165984</v>
      </c>
    </row>
    <row r="76" spans="1:6" x14ac:dyDescent="0.3">
      <c r="A76">
        <v>94</v>
      </c>
      <c r="B76">
        <v>25094.326198656061</v>
      </c>
      <c r="C76">
        <f t="shared" si="6"/>
        <v>0.84394793604590779</v>
      </c>
      <c r="D76">
        <f t="shared" si="7"/>
        <v>0.80687502416648149</v>
      </c>
      <c r="E76">
        <f t="shared" si="4"/>
        <v>0.66367667354740079</v>
      </c>
      <c r="F76">
        <f t="shared" si="5"/>
        <v>4.0556244925038838</v>
      </c>
    </row>
    <row r="77" spans="1:6" x14ac:dyDescent="0.3">
      <c r="A77">
        <v>95</v>
      </c>
      <c r="B77">
        <v>21178.304801818533</v>
      </c>
      <c r="C77">
        <f t="shared" si="6"/>
        <v>0.82640063883393233</v>
      </c>
      <c r="D77">
        <f t="shared" si="7"/>
        <v>0.81896842435445727</v>
      </c>
      <c r="E77">
        <f t="shared" si="4"/>
        <v>0.68209357952692917</v>
      </c>
      <c r="F77">
        <f t="shared" si="5"/>
        <v>3.801663088556392</v>
      </c>
    </row>
    <row r="78" spans="1:6" x14ac:dyDescent="0.3">
      <c r="A78">
        <v>96</v>
      </c>
      <c r="B78">
        <v>17501.764617642573</v>
      </c>
      <c r="C78">
        <f t="shared" si="6"/>
        <v>0.80711260827344944</v>
      </c>
      <c r="D78">
        <f t="shared" si="7"/>
        <v>0.83049002161290686</v>
      </c>
      <c r="E78">
        <f t="shared" si="4"/>
        <v>0.69991331453775019</v>
      </c>
      <c r="F78">
        <f t="shared" si="5"/>
        <v>3.5597095461289503</v>
      </c>
    </row>
    <row r="79" spans="1:6" x14ac:dyDescent="0.3">
      <c r="A79">
        <v>97</v>
      </c>
      <c r="B79">
        <v>14125.894889933468</v>
      </c>
      <c r="C79">
        <f t="shared" si="6"/>
        <v>0.78596971397961868</v>
      </c>
      <c r="D79">
        <f t="shared" si="7"/>
        <v>0.84142797920078305</v>
      </c>
      <c r="E79">
        <f t="shared" si="4"/>
        <v>0.71708338045839704</v>
      </c>
      <c r="F79">
        <f t="shared" si="5"/>
        <v>3.3300124367835524</v>
      </c>
    </row>
    <row r="80" spans="1:6" x14ac:dyDescent="0.3">
      <c r="A80">
        <v>98</v>
      </c>
      <c r="B80">
        <v>11102.525566347165</v>
      </c>
      <c r="C80">
        <f t="shared" si="6"/>
        <v>0.76286550883957904</v>
      </c>
      <c r="D80">
        <f t="shared" si="7"/>
        <v>0.85177466794579471</v>
      </c>
      <c r="E80">
        <f t="shared" si="4"/>
        <v>0.73355770671584974</v>
      </c>
      <c r="F80">
        <f t="shared" si="5"/>
        <v>3.1127319731383083</v>
      </c>
    </row>
    <row r="81" spans="1:6" x14ac:dyDescent="0.3">
      <c r="A81">
        <v>99</v>
      </c>
      <c r="B81">
        <v>8469.7338155758662</v>
      </c>
      <c r="C81">
        <f t="shared" si="6"/>
        <v>0.73770610370652323</v>
      </c>
      <c r="D81">
        <f t="shared" si="7"/>
        <v>0.86152657652906217</v>
      </c>
      <c r="E81">
        <f t="shared" si="4"/>
        <v>0.74929705678174319</v>
      </c>
      <c r="F81">
        <f t="shared" si="5"/>
        <v>2.9079418928896921</v>
      </c>
    </row>
    <row r="82" spans="1:6" x14ac:dyDescent="0.3">
      <c r="A82">
        <v>100</v>
      </c>
      <c r="B82">
        <v>6248.1743325198568</v>
      </c>
      <c r="C82">
        <f t="shared" si="6"/>
        <v>0.71041604742031883</v>
      </c>
      <c r="D82">
        <f t="shared" si="7"/>
        <v>0.87068414621327872</v>
      </c>
      <c r="E82">
        <f t="shared" si="4"/>
        <v>0.76426927468217132</v>
      </c>
      <c r="F82">
        <f t="shared" si="5"/>
        <v>2.7156329295211474</v>
      </c>
    </row>
    <row r="83" spans="1:6" x14ac:dyDescent="0.3">
      <c r="A83">
        <v>101</v>
      </c>
      <c r="B83">
        <v>4438.8033129018459</v>
      </c>
      <c r="C83">
        <f t="shared" si="6"/>
        <v>0.68094524759475572</v>
      </c>
      <c r="D83">
        <f t="shared" si="7"/>
        <v>0.8792515360716443</v>
      </c>
      <c r="E83">
        <f t="shared" si="4"/>
        <v>0.77844936747355853</v>
      </c>
      <c r="F83">
        <f t="shared" si="5"/>
        <v>2.5357177424954687</v>
      </c>
    </row>
    <row r="84" spans="1:6" x14ac:dyDescent="0.3">
      <c r="A84">
        <v>102</v>
      </c>
      <c r="B84">
        <v>3022.5820209283693</v>
      </c>
      <c r="C84">
        <f t="shared" si="6"/>
        <v>0.64927690140891381</v>
      </c>
      <c r="D84">
        <f t="shared" si="7"/>
        <v>0.88723632715552736</v>
      </c>
      <c r="E84">
        <f t="shared" si="4"/>
        <v>0.79181942621506385</v>
      </c>
      <c r="F84">
        <f t="shared" si="5"/>
        <v>2.3680371297339251</v>
      </c>
    </row>
    <row r="85" spans="1:6" x14ac:dyDescent="0.3">
      <c r="A85">
        <v>103</v>
      </c>
      <c r="B85">
        <v>1962.4926888026644</v>
      </c>
      <c r="C85">
        <f t="shared" si="6"/>
        <v>0.61543630846802344</v>
      </c>
      <c r="D85">
        <f t="shared" si="7"/>
        <v>0.89464917612459949</v>
      </c>
      <c r="E85">
        <f t="shared" si="4"/>
        <v>0.80436839455975717</v>
      </c>
      <c r="F85">
        <f t="shared" si="5"/>
        <v>2.2123673013834102</v>
      </c>
    </row>
    <row r="86" spans="1:6" x14ac:dyDescent="0.3">
      <c r="A86">
        <v>104</v>
      </c>
      <c r="B86">
        <v>1207.7892557921973</v>
      </c>
      <c r="C86">
        <f t="shared" si="6"/>
        <v>0.5795003040725234</v>
      </c>
      <c r="D86">
        <f t="shared" si="7"/>
        <v>0.90150343059858629</v>
      </c>
      <c r="E86">
        <f t="shared" si="4"/>
        <v>0.81609170040745438</v>
      </c>
      <c r="F86">
        <f t="shared" si="5"/>
        <v>2.0684279574296869</v>
      </c>
    </row>
    <row r="87" spans="1:6" x14ac:dyDescent="0.3">
      <c r="A87">
        <v>105</v>
      </c>
      <c r="B87">
        <v>699.91424098710513</v>
      </c>
      <c r="C87">
        <f t="shared" si="6"/>
        <v>0.54160687757970616</v>
      </c>
      <c r="D87">
        <f t="shared" si="7"/>
        <v>0.90781471986113271</v>
      </c>
      <c r="E87">
        <f t="shared" si="4"/>
        <v>0.82699077188364312</v>
      </c>
      <c r="F87">
        <f t="shared" si="5"/>
        <v>1.9358908829162129</v>
      </c>
    </row>
    <row r="88" spans="1:6" x14ac:dyDescent="0.3">
      <c r="A88">
        <v>106</v>
      </c>
      <c r="B88">
        <v>379.07836663459602</v>
      </c>
      <c r="C88">
        <f t="shared" si="6"/>
        <v>0.50196432812526581</v>
      </c>
      <c r="D88">
        <f t="shared" si="7"/>
        <v>0.91360053558602727</v>
      </c>
      <c r="E88">
        <f t="shared" si="4"/>
        <v>0.83707246408572977</v>
      </c>
      <c r="F88">
        <f t="shared" si="5"/>
        <v>1.8143887526934253</v>
      </c>
    </row>
    <row r="89" spans="1:6" x14ac:dyDescent="0.3">
      <c r="A89">
        <v>107</v>
      </c>
      <c r="B89">
        <v>190.28381761455816</v>
      </c>
      <c r="C89">
        <f t="shared" si="6"/>
        <v>0.46085906766840012</v>
      </c>
      <c r="D89">
        <f t="shared" si="7"/>
        <v>0.91887981804055663</v>
      </c>
      <c r="E89">
        <f t="shared" si="4"/>
        <v>0.8463484275196631</v>
      </c>
      <c r="F89">
        <f t="shared" si="5"/>
        <v>1.7035238211483095</v>
      </c>
    </row>
    <row r="90" spans="1:6" x14ac:dyDescent="0.3">
      <c r="A90">
        <v>108</v>
      </c>
      <c r="B90">
        <v>87.694022778229169</v>
      </c>
      <c r="C90">
        <f t="shared" si="6"/>
        <v>0.4186609296108405</v>
      </c>
      <c r="D90">
        <f t="shared" si="7"/>
        <v>0.92367256385909779</v>
      </c>
      <c r="E90">
        <f t="shared" si="4"/>
        <v>0.85483445297487703</v>
      </c>
      <c r="F90">
        <f t="shared" si="5"/>
        <v>1.6028761589589435</v>
      </c>
    </row>
    <row r="91" spans="1:6" x14ac:dyDescent="0.3">
      <c r="A91">
        <v>109</v>
      </c>
      <c r="B91">
        <v>36.714061097647644</v>
      </c>
      <c r="C91">
        <f t="shared" si="6"/>
        <v>0.37582461629525421</v>
      </c>
      <c r="D91">
        <f t="shared" si="7"/>
        <v>0.92799947208838685</v>
      </c>
      <c r="E91">
        <f t="shared" si="4"/>
        <v>0.86254983084118242</v>
      </c>
      <c r="F91">
        <f t="shared" si="5"/>
        <v>1.5120110861438731</v>
      </c>
    </row>
    <row r="92" spans="1:6" x14ac:dyDescent="0.3">
      <c r="A92">
        <v>110</v>
      </c>
      <c r="B92">
        <v>13.798047924663946</v>
      </c>
      <c r="C92">
        <f t="shared" si="6"/>
        <v>0.33288577560404881</v>
      </c>
      <c r="D92">
        <f t="shared" si="7"/>
        <v>0.93188164586036193</v>
      </c>
      <c r="E92">
        <f t="shared" si="4"/>
        <v>0.86951676560997082</v>
      </c>
      <c r="F92">
        <f t="shared" si="5"/>
        <v>1.4304854369323958</v>
      </c>
    </row>
    <row r="93" spans="1:6" x14ac:dyDescent="0.3">
      <c r="A93">
        <v>111</v>
      </c>
      <c r="B93">
        <v>4.5931738852235933</v>
      </c>
      <c r="C93">
        <f t="shared" si="6"/>
        <v>0.29045021009772864</v>
      </c>
      <c r="D93">
        <f t="shared" si="7"/>
        <v>0.93534036770552231</v>
      </c>
      <c r="E93">
        <f t="shared" si="4"/>
        <v>0.87575988838826213</v>
      </c>
      <c r="F93">
        <f t="shared" si="5"/>
        <v>1.3578522781840308</v>
      </c>
    </row>
    <row r="94" spans="1:6" x14ac:dyDescent="0.3">
      <c r="A94">
        <v>112</v>
      </c>
      <c r="B94">
        <v>1.3340883199785931</v>
      </c>
      <c r="C94">
        <f t="shared" si="6"/>
        <v>0.24917498035243041</v>
      </c>
      <c r="D94">
        <f t="shared" si="7"/>
        <v>0.93839696689087904</v>
      </c>
      <c r="E94">
        <f t="shared" si="4"/>
        <v>0.88130591112211265</v>
      </c>
      <c r="F94">
        <f t="shared" si="5"/>
        <v>1.2936636952915417</v>
      </c>
    </row>
    <row r="95" spans="1:6" x14ac:dyDescent="0.3">
      <c r="A95">
        <v>113</v>
      </c>
      <c r="B95">
        <v>0.33242143091907284</v>
      </c>
      <c r="C95">
        <f t="shared" si="6"/>
        <v>0.20974075640169373</v>
      </c>
      <c r="D95">
        <f t="shared" si="7"/>
        <v>0.94107279653916553</v>
      </c>
      <c r="E95">
        <f t="shared" si="4"/>
        <v>0.88618346453661445</v>
      </c>
      <c r="F95">
        <f t="shared" si="5"/>
        <v>1.2374712726775223</v>
      </c>
    </row>
    <row r="96" spans="1:6" x14ac:dyDescent="0.3">
      <c r="A96">
        <v>114</v>
      </c>
      <c r="B96">
        <v>6.9722322365099718E-2</v>
      </c>
      <c r="C96">
        <f t="shared" si="6"/>
        <v>0.17281576109589539</v>
      </c>
      <c r="D96">
        <f t="shared" si="7"/>
        <v>0.94338933530335911</v>
      </c>
      <c r="E96">
        <f t="shared" si="4"/>
        <v>0.89042315502874347</v>
      </c>
      <c r="F96">
        <f t="shared" si="5"/>
        <v>1.1888239586294582</v>
      </c>
    </row>
    <row r="97" spans="1:6" x14ac:dyDescent="0.3">
      <c r="A97">
        <v>115</v>
      </c>
      <c r="B97">
        <v>1.2049116204898076E-2</v>
      </c>
      <c r="C97">
        <f t="shared" si="6"/>
        <v>0.13901303690029859</v>
      </c>
      <c r="D97">
        <f t="shared" si="7"/>
        <v>0.94536842084539952</v>
      </c>
      <c r="E97">
        <f t="shared" si="4"/>
        <v>0.89405785985775377</v>
      </c>
      <c r="F97">
        <f t="shared" si="5"/>
        <v>1.1472631622466081</v>
      </c>
    </row>
    <row r="98" spans="1:6" x14ac:dyDescent="0.3">
      <c r="A98">
        <v>116</v>
      </c>
      <c r="B98">
        <v>1.6749842356074821E-3</v>
      </c>
      <c r="C98">
        <f t="shared" si="6"/>
        <v>0.10884444381859706</v>
      </c>
      <c r="D98">
        <f t="shared" si="7"/>
        <v>0.94703260732580552</v>
      </c>
      <c r="E98">
        <f t="shared" si="4"/>
        <v>0.89712324954757006</v>
      </c>
      <c r="F98">
        <f t="shared" si="5"/>
        <v>1.1123152461580839</v>
      </c>
    </row>
    <row r="99" spans="1:6" x14ac:dyDescent="0.3">
      <c r="A99">
        <v>117</v>
      </c>
      <c r="B99">
        <v>1.8231272752961434E-4</v>
      </c>
      <c r="C99">
        <f t="shared" si="6"/>
        <v>8.2676501105341887E-2</v>
      </c>
      <c r="D99">
        <f t="shared" si="7"/>
        <v>0.94840561345268515</v>
      </c>
      <c r="E99">
        <f t="shared" si="4"/>
        <v>0.89965847598058202</v>
      </c>
      <c r="F99">
        <f t="shared" si="5"/>
        <v>1.0834821174936113</v>
      </c>
    </row>
    <row r="100" spans="1:6" x14ac:dyDescent="0.3">
      <c r="A100">
        <v>118</v>
      </c>
      <c r="B100">
        <v>1.5072978419120053E-5</v>
      </c>
      <c r="C100">
        <f t="shared" si="6"/>
        <v>6.0694496838821117E-2</v>
      </c>
      <c r="D100">
        <f t="shared" si="7"/>
        <v>0.94951278998415578</v>
      </c>
      <c r="E100">
        <f t="shared" si="4"/>
        <v>0.9017068922515975</v>
      </c>
      <c r="F100">
        <f t="shared" si="5"/>
        <v>1.0602314103327266</v>
      </c>
    </row>
    <row r="101" spans="1:6" x14ac:dyDescent="0.3">
      <c r="A101">
        <v>119</v>
      </c>
      <c r="B101">
        <v>9.1484684101090099E-7</v>
      </c>
      <c r="C101">
        <f t="shared" si="6"/>
        <v>4.2881668792276589E-2</v>
      </c>
      <c r="D101">
        <f t="shared" si="7"/>
        <v>0.95038148969858349</v>
      </c>
      <c r="E101">
        <f t="shared" si="4"/>
        <v>0.90331658390385838</v>
      </c>
      <c r="F101">
        <f t="shared" si="5"/>
        <v>1.0419887163297445</v>
      </c>
    </row>
    <row r="102" spans="1:6" x14ac:dyDescent="0.3">
      <c r="A102">
        <v>120</v>
      </c>
      <c r="B102">
        <v>3.9230159231889976E-8</v>
      </c>
      <c r="C102">
        <f t="shared" si="6"/>
        <v>2.9019185172469705E-2</v>
      </c>
      <c r="D102">
        <f t="shared" si="7"/>
        <v>0.95104118203381682</v>
      </c>
      <c r="E102">
        <f t="shared" si="4"/>
        <v>0.90454041642303695</v>
      </c>
      <c r="F102">
        <f t="shared" si="5"/>
        <v>1.0281351772898442</v>
      </c>
    </row>
    <row r="103" spans="1:6" x14ac:dyDescent="0.3">
      <c r="A103">
        <v>121</v>
      </c>
      <c r="B103">
        <v>1.1384272550956871E-9</v>
      </c>
      <c r="C103">
        <f t="shared" si="6"/>
        <v>1.8709838028080496E-2</v>
      </c>
      <c r="D103">
        <f t="shared" si="7"/>
        <v>0.95152314387425341</v>
      </c>
      <c r="E103">
        <f t="shared" si="4"/>
        <v>0.90543528781762561</v>
      </c>
      <c r="F103">
        <f t="shared" si="5"/>
        <v>1.0180139786406777</v>
      </c>
    </row>
    <row r="104" spans="1:6" x14ac:dyDescent="0.3">
      <c r="A104">
        <v>122</v>
      </c>
      <c r="B104">
        <v>2.1299789549592581E-11</v>
      </c>
      <c r="C104">
        <f t="shared" si="6"/>
        <v>1.1424009584893121E-2</v>
      </c>
      <c r="D104">
        <f t="shared" si="7"/>
        <v>0.95185960826159599</v>
      </c>
      <c r="E104">
        <f t="shared" si="4"/>
        <v>0.90606037431057196</v>
      </c>
      <c r="F104">
        <f t="shared" si="5"/>
        <v>1.0109482265064822</v>
      </c>
    </row>
    <row r="105" spans="1:6" x14ac:dyDescent="0.3">
      <c r="A105">
        <v>123</v>
      </c>
      <c r="B105">
        <v>2.4332899997075198E-13</v>
      </c>
      <c r="C105">
        <f t="shared" si="6"/>
        <v>6.5614512678834518E-3</v>
      </c>
      <c r="D105">
        <f t="shared" si="7"/>
        <v>0.95208238217446961</v>
      </c>
      <c r="E105">
        <f t="shared" si="4"/>
        <v>0.90647440247186106</v>
      </c>
      <c r="F105">
        <f t="shared" si="5"/>
        <v>1.0062699743361376</v>
      </c>
    </row>
    <row r="106" spans="1:6" x14ac:dyDescent="0.3">
      <c r="A106">
        <v>124</v>
      </c>
      <c r="B106">
        <v>1.596591375370903E-15</v>
      </c>
      <c r="C106">
        <f t="shared" si="6"/>
        <v>3.5181936771224369E-3</v>
      </c>
      <c r="D106">
        <f t="shared" si="7"/>
        <v>0.95222113157475208</v>
      </c>
      <c r="E106">
        <f t="shared" si="4"/>
        <v>0.90673232951244886</v>
      </c>
      <c r="F106">
        <f t="shared" si="5"/>
        <v>1.0033562369302049</v>
      </c>
    </row>
    <row r="107" spans="1:6" x14ac:dyDescent="0.3">
      <c r="A107">
        <v>125</v>
      </c>
      <c r="B107">
        <v>5.6171176817781258E-18</v>
      </c>
      <c r="C107">
        <f t="shared" si="6"/>
        <v>1.7461246348528152E-3</v>
      </c>
      <c r="D107">
        <f t="shared" si="7"/>
        <v>0.95230170311502038</v>
      </c>
      <c r="E107">
        <f t="shared" si="4"/>
        <v>0.90688212685521441</v>
      </c>
      <c r="F107">
        <f t="shared" si="5"/>
        <v>1.0016642345845705</v>
      </c>
    </row>
    <row r="108" spans="1:6" x14ac:dyDescent="0.3">
      <c r="A108">
        <v>126</v>
      </c>
      <c r="B108">
        <v>9.8081875610201212E-21</v>
      </c>
      <c r="C108">
        <f t="shared" si="6"/>
        <v>7.9451923687661418E-4</v>
      </c>
      <c r="D108">
        <f t="shared" si="7"/>
        <v>0.95234490850904463</v>
      </c>
      <c r="E108">
        <f t="shared" si="4"/>
        <v>0.90696245910318518</v>
      </c>
      <c r="F108">
        <f t="shared" si="5"/>
        <v>1.0007569213100609</v>
      </c>
    </row>
    <row r="109" spans="1:6" x14ac:dyDescent="0.3">
      <c r="A109">
        <v>127</v>
      </c>
      <c r="B109">
        <v>7.7927936961244064E-24</v>
      </c>
      <c r="C109">
        <f t="shared" si="6"/>
        <v>3.2789078541298986E-4</v>
      </c>
      <c r="D109">
        <f t="shared" si="7"/>
        <v>0.95236608033327563</v>
      </c>
      <c r="E109">
        <f t="shared" si="4"/>
        <v>0.90700182536953056</v>
      </c>
      <c r="F109">
        <f t="shared" si="5"/>
        <v>1.0003123130012093</v>
      </c>
    </row>
    <row r="110" spans="1:6" x14ac:dyDescent="0.3">
      <c r="A110">
        <v>128</v>
      </c>
      <c r="B110">
        <v>2.555185245583628E-27</v>
      </c>
      <c r="C110">
        <f t="shared" si="6"/>
        <v>1.2125271781921346E-4</v>
      </c>
      <c r="D110">
        <f t="shared" si="7"/>
        <v>0.95237545318390715</v>
      </c>
      <c r="E110">
        <f t="shared" si="4"/>
        <v>0.90701925321208221</v>
      </c>
      <c r="F110">
        <f t="shared" si="5"/>
        <v>1.0001154831379466</v>
      </c>
    </row>
    <row r="111" spans="1:6" x14ac:dyDescent="0.3">
      <c r="A111">
        <v>129</v>
      </c>
      <c r="B111">
        <v>3.0982315555856932E-31</v>
      </c>
      <c r="C111">
        <f t="shared" si="6"/>
        <v>3.9635201751391861E-5</v>
      </c>
      <c r="D111">
        <f t="shared" si="7"/>
        <v>0.95237915486613367</v>
      </c>
      <c r="E111">
        <f t="shared" si="4"/>
        <v>0.90702613614024641</v>
      </c>
      <c r="F111">
        <f t="shared" si="5"/>
        <v>1.0000377478111917</v>
      </c>
    </row>
    <row r="112" spans="1:6" x14ac:dyDescent="0.3">
      <c r="A112">
        <v>130</v>
      </c>
      <c r="B112">
        <v>1.227990327781676E-35</v>
      </c>
      <c r="C112">
        <f t="shared" si="6"/>
        <v>0</v>
      </c>
      <c r="D112">
        <f>$I$2*(C112*D113 + (1-C112))</f>
        <v>0.95238095238095233</v>
      </c>
      <c r="E112">
        <f>$I$2^2*(C112*E113 + (1-C112))</f>
        <v>0.90702947845804982</v>
      </c>
      <c r="F112">
        <f>1+C112*$I$2*F113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Table</vt:lpstr>
    </vt:vector>
  </TitlesOfParts>
  <Company>Brigham Young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Hartman</dc:creator>
  <cp:lastModifiedBy>Brian Hartman</cp:lastModifiedBy>
  <dcterms:created xsi:type="dcterms:W3CDTF">2024-11-15T15:35:07Z</dcterms:created>
  <dcterms:modified xsi:type="dcterms:W3CDTF">2024-11-19T14:35:45Z</dcterms:modified>
</cp:coreProperties>
</file>