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tman\Box\BYU_web\444Files\"/>
    </mc:Choice>
  </mc:AlternateContent>
  <xr:revisionPtr revIDLastSave="0" documentId="13_ncr:1_{EB73C88A-EBCE-48A5-8C76-24208E71307E}" xr6:coauthVersionLast="47" xr6:coauthVersionMax="47" xr10:uidLastSave="{00000000-0000-0000-0000-000000000000}"/>
  <bookViews>
    <workbookView xWindow="-96" yWindow="-96" windowWidth="23232" windowHeight="13992" xr2:uid="{9277D511-696E-46FF-8065-834F0515D6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  <c r="N45" i="1" s="1"/>
  <c r="O45" i="1" s="1"/>
  <c r="P45" i="1"/>
  <c r="M46" i="1"/>
  <c r="N46" i="1" s="1"/>
  <c r="O46" i="1" s="1"/>
  <c r="P46" i="1"/>
  <c r="M47" i="1"/>
  <c r="N47" i="1" s="1"/>
  <c r="O47" i="1" s="1"/>
  <c r="P47" i="1"/>
  <c r="M48" i="1"/>
  <c r="N48" i="1" s="1"/>
  <c r="O48" i="1" s="1"/>
  <c r="P48" i="1"/>
  <c r="M49" i="1"/>
  <c r="N49" i="1" s="1"/>
  <c r="O49" i="1" s="1"/>
  <c r="P49" i="1"/>
  <c r="M50" i="1"/>
  <c r="N50" i="1" s="1"/>
  <c r="O50" i="1" s="1"/>
  <c r="P50" i="1"/>
  <c r="M51" i="1"/>
  <c r="N51" i="1" s="1"/>
  <c r="O51" i="1" s="1"/>
  <c r="P51" i="1"/>
  <c r="M52" i="1"/>
  <c r="N52" i="1" s="1"/>
  <c r="O52" i="1" s="1"/>
  <c r="P52" i="1"/>
  <c r="M53" i="1"/>
  <c r="N53" i="1" s="1"/>
  <c r="O53" i="1" s="1"/>
  <c r="P53" i="1"/>
  <c r="M54" i="1"/>
  <c r="N54" i="1" s="1"/>
  <c r="O54" i="1" s="1"/>
  <c r="P54" i="1"/>
  <c r="M55" i="1"/>
  <c r="N55" i="1" s="1"/>
  <c r="O55" i="1" s="1"/>
  <c r="P55" i="1"/>
  <c r="M56" i="1"/>
  <c r="N56" i="1" s="1"/>
  <c r="O56" i="1" s="1"/>
  <c r="P56" i="1"/>
  <c r="M57" i="1"/>
  <c r="N57" i="1" s="1"/>
  <c r="O57" i="1" s="1"/>
  <c r="P57" i="1"/>
  <c r="M58" i="1"/>
  <c r="N58" i="1" s="1"/>
  <c r="O58" i="1" s="1"/>
  <c r="P58" i="1"/>
  <c r="M59" i="1"/>
  <c r="N59" i="1" s="1"/>
  <c r="O59" i="1" s="1"/>
  <c r="P59" i="1"/>
  <c r="M60" i="1"/>
  <c r="N60" i="1" s="1"/>
  <c r="O60" i="1" s="1"/>
  <c r="P60" i="1"/>
  <c r="M61" i="1"/>
  <c r="N61" i="1" s="1"/>
  <c r="O61" i="1" s="1"/>
  <c r="P61" i="1"/>
  <c r="M62" i="1"/>
  <c r="N62" i="1" s="1"/>
  <c r="O62" i="1" s="1"/>
  <c r="P62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M44" i="1" s="1"/>
  <c r="N44" i="1" s="1"/>
  <c r="O44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H62" i="1" s="1"/>
  <c r="P29" i="1" l="1"/>
  <c r="M7" i="1"/>
  <c r="M37" i="1"/>
  <c r="N37" i="1" s="1"/>
  <c r="O37" i="1" s="1"/>
  <c r="M21" i="1"/>
  <c r="N21" i="1" s="1"/>
  <c r="O21" i="1" s="1"/>
  <c r="M13" i="1"/>
  <c r="N13" i="1" s="1"/>
  <c r="O13" i="1" s="1"/>
  <c r="P6" i="1"/>
  <c r="Q6" i="1" s="1"/>
  <c r="R6" i="1" s="1"/>
  <c r="P4" i="1"/>
  <c r="Q4" i="1" s="1"/>
  <c r="R4" i="1" s="1"/>
  <c r="P36" i="1"/>
  <c r="P28" i="1"/>
  <c r="P20" i="1"/>
  <c r="P12" i="1"/>
  <c r="M6" i="1"/>
  <c r="N6" i="1" s="1"/>
  <c r="O6" i="1" s="1"/>
  <c r="O4" i="1"/>
  <c r="M36" i="1"/>
  <c r="N36" i="1" s="1"/>
  <c r="O36" i="1" s="1"/>
  <c r="M28" i="1"/>
  <c r="N28" i="1" s="1"/>
  <c r="O28" i="1" s="1"/>
  <c r="M20" i="1"/>
  <c r="N20" i="1" s="1"/>
  <c r="O20" i="1" s="1"/>
  <c r="M12" i="1"/>
  <c r="N12" i="1" s="1"/>
  <c r="O12" i="1" s="1"/>
  <c r="P5" i="1"/>
  <c r="N4" i="1"/>
  <c r="P35" i="1"/>
  <c r="P27" i="1"/>
  <c r="P19" i="1"/>
  <c r="P11" i="1"/>
  <c r="N5" i="1"/>
  <c r="O5" i="1" s="1"/>
  <c r="M30" i="1"/>
  <c r="N30" i="1" s="1"/>
  <c r="O30" i="1" s="1"/>
  <c r="M22" i="1"/>
  <c r="N22" i="1" s="1"/>
  <c r="O22" i="1" s="1"/>
  <c r="N7" i="1"/>
  <c r="O7" i="1" s="1"/>
  <c r="M42" i="1"/>
  <c r="N42" i="1" s="1"/>
  <c r="O42" i="1" s="1"/>
  <c r="P40" i="1"/>
  <c r="P32" i="1"/>
  <c r="P24" i="1"/>
  <c r="P16" i="1"/>
  <c r="Q16" i="1" s="1"/>
  <c r="R16" i="1" s="1"/>
  <c r="P8" i="1"/>
  <c r="P44" i="1"/>
  <c r="M39" i="1"/>
  <c r="N39" i="1" s="1"/>
  <c r="O39" i="1" s="1"/>
  <c r="M23" i="1"/>
  <c r="N23" i="1" s="1"/>
  <c r="O23" i="1" s="1"/>
  <c r="P38" i="1"/>
  <c r="M38" i="1"/>
  <c r="N38" i="1" s="1"/>
  <c r="O38" i="1" s="1"/>
  <c r="M14" i="1"/>
  <c r="N14" i="1" s="1"/>
  <c r="O14" i="1" s="1"/>
  <c r="M31" i="1"/>
  <c r="N31" i="1" s="1"/>
  <c r="O31" i="1" s="1"/>
  <c r="M8" i="1"/>
  <c r="H3" i="1"/>
  <c r="I3" i="1" s="1"/>
  <c r="P30" i="1"/>
  <c r="P22" i="1"/>
  <c r="P14" i="1"/>
  <c r="P7" i="1"/>
  <c r="Q7" i="1" s="1"/>
  <c r="R7" i="1" s="1"/>
  <c r="M3" i="1"/>
  <c r="N3" i="1" s="1"/>
  <c r="O3" i="1" s="1"/>
  <c r="R3" i="1" s="1"/>
  <c r="P37" i="1"/>
  <c r="P21" i="1"/>
  <c r="P13" i="1"/>
  <c r="P3" i="1"/>
  <c r="Q3" i="1" s="1"/>
  <c r="M29" i="1"/>
  <c r="N29" i="1" s="1"/>
  <c r="O29" i="1" s="1"/>
  <c r="M4" i="1"/>
  <c r="M35" i="1"/>
  <c r="N35" i="1" s="1"/>
  <c r="O35" i="1" s="1"/>
  <c r="M27" i="1"/>
  <c r="N27" i="1" s="1"/>
  <c r="O27" i="1" s="1"/>
  <c r="M19" i="1"/>
  <c r="N19" i="1" s="1"/>
  <c r="O19" i="1" s="1"/>
  <c r="M11" i="1"/>
  <c r="N11" i="1" s="1"/>
  <c r="O11" i="1" s="1"/>
  <c r="M5" i="1"/>
  <c r="P42" i="1"/>
  <c r="P34" i="1"/>
  <c r="P26" i="1"/>
  <c r="P18" i="1"/>
  <c r="P10" i="1"/>
  <c r="Q29" i="1" s="1"/>
  <c r="R29" i="1" s="1"/>
  <c r="M34" i="1"/>
  <c r="N34" i="1" s="1"/>
  <c r="O34" i="1" s="1"/>
  <c r="M26" i="1"/>
  <c r="N26" i="1" s="1"/>
  <c r="O26" i="1" s="1"/>
  <c r="M18" i="1"/>
  <c r="N18" i="1" s="1"/>
  <c r="O18" i="1" s="1"/>
  <c r="M10" i="1"/>
  <c r="N10" i="1" s="1"/>
  <c r="O10" i="1" s="1"/>
  <c r="P41" i="1"/>
  <c r="P33" i="1"/>
  <c r="P25" i="1"/>
  <c r="P17" i="1"/>
  <c r="P9" i="1"/>
  <c r="M41" i="1"/>
  <c r="N41" i="1" s="1"/>
  <c r="O41" i="1" s="1"/>
  <c r="M33" i="1"/>
  <c r="N33" i="1" s="1"/>
  <c r="O33" i="1" s="1"/>
  <c r="M25" i="1"/>
  <c r="N25" i="1" s="1"/>
  <c r="O25" i="1" s="1"/>
  <c r="M17" i="1"/>
  <c r="N17" i="1" s="1"/>
  <c r="O17" i="1" s="1"/>
  <c r="M9" i="1"/>
  <c r="N9" i="1" s="1"/>
  <c r="O9" i="1" s="1"/>
  <c r="M40" i="1"/>
  <c r="N40" i="1" s="1"/>
  <c r="O40" i="1" s="1"/>
  <c r="M32" i="1"/>
  <c r="N32" i="1" s="1"/>
  <c r="O32" i="1" s="1"/>
  <c r="M24" i="1"/>
  <c r="N24" i="1" s="1"/>
  <c r="O24" i="1" s="1"/>
  <c r="M16" i="1"/>
  <c r="N16" i="1" s="1"/>
  <c r="O16" i="1" s="1"/>
  <c r="O8" i="1"/>
  <c r="P39" i="1"/>
  <c r="P31" i="1"/>
  <c r="P23" i="1"/>
  <c r="P15" i="1"/>
  <c r="N8" i="1"/>
  <c r="P43" i="1"/>
  <c r="M15" i="1"/>
  <c r="N15" i="1" s="1"/>
  <c r="O15" i="1" s="1"/>
  <c r="M43" i="1"/>
  <c r="N43" i="1" s="1"/>
  <c r="O43" i="1" s="1"/>
  <c r="E3" i="1"/>
  <c r="F3" i="1" s="1"/>
  <c r="G3" i="1" s="1"/>
  <c r="E21" i="1"/>
  <c r="F21" i="1" s="1"/>
  <c r="G21" i="1" s="1"/>
  <c r="E20" i="1"/>
  <c r="F20" i="1" s="1"/>
  <c r="G20" i="1" s="1"/>
  <c r="E23" i="1"/>
  <c r="F23" i="1" s="1"/>
  <c r="G23" i="1" s="1"/>
  <c r="E22" i="1"/>
  <c r="F22" i="1" s="1"/>
  <c r="G22" i="1" s="1"/>
  <c r="E60" i="1"/>
  <c r="F60" i="1" s="1"/>
  <c r="G60" i="1" s="1"/>
  <c r="E16" i="1"/>
  <c r="F16" i="1" s="1"/>
  <c r="G16" i="1" s="1"/>
  <c r="E61" i="1"/>
  <c r="F61" i="1" s="1"/>
  <c r="G61" i="1" s="1"/>
  <c r="E58" i="1"/>
  <c r="F58" i="1" s="1"/>
  <c r="G58" i="1" s="1"/>
  <c r="E37" i="1"/>
  <c r="F37" i="1" s="1"/>
  <c r="G37" i="1" s="1"/>
  <c r="E54" i="1"/>
  <c r="F54" i="1" s="1"/>
  <c r="G54" i="1" s="1"/>
  <c r="E34" i="1"/>
  <c r="F34" i="1" s="1"/>
  <c r="G34" i="1" s="1"/>
  <c r="E14" i="1"/>
  <c r="F14" i="1" s="1"/>
  <c r="G14" i="1" s="1"/>
  <c r="E62" i="1"/>
  <c r="F62" i="1" s="1"/>
  <c r="G62" i="1" s="1"/>
  <c r="E40" i="1"/>
  <c r="F40" i="1" s="1"/>
  <c r="G40" i="1" s="1"/>
  <c r="E39" i="1"/>
  <c r="F39" i="1" s="1"/>
  <c r="G39" i="1" s="1"/>
  <c r="E35" i="1"/>
  <c r="F35" i="1" s="1"/>
  <c r="G35" i="1" s="1"/>
  <c r="E13" i="1"/>
  <c r="F13" i="1" s="1"/>
  <c r="G13" i="1" s="1"/>
  <c r="E57" i="1"/>
  <c r="F57" i="1" s="1"/>
  <c r="G57" i="1" s="1"/>
  <c r="E52" i="1"/>
  <c r="F52" i="1" s="1"/>
  <c r="G52" i="1" s="1"/>
  <c r="E32" i="1"/>
  <c r="F32" i="1" s="1"/>
  <c r="G32" i="1" s="1"/>
  <c r="E12" i="1"/>
  <c r="F12" i="1" s="1"/>
  <c r="G12" i="1" s="1"/>
  <c r="E43" i="1"/>
  <c r="F43" i="1" s="1"/>
  <c r="G43" i="1" s="1"/>
  <c r="E42" i="1"/>
  <c r="F42" i="1" s="1"/>
  <c r="G42" i="1" s="1"/>
  <c r="E56" i="1"/>
  <c r="F56" i="1" s="1"/>
  <c r="G56" i="1" s="1"/>
  <c r="E55" i="1"/>
  <c r="F55" i="1" s="1"/>
  <c r="G55" i="1" s="1"/>
  <c r="E33" i="1"/>
  <c r="F33" i="1" s="1"/>
  <c r="G33" i="1" s="1"/>
  <c r="E51" i="1"/>
  <c r="F51" i="1" s="1"/>
  <c r="G51" i="1" s="1"/>
  <c r="E31" i="1"/>
  <c r="F31" i="1" s="1"/>
  <c r="G31" i="1" s="1"/>
  <c r="E11" i="1"/>
  <c r="F11" i="1" s="1"/>
  <c r="G11" i="1" s="1"/>
  <c r="E59" i="1"/>
  <c r="F59" i="1" s="1"/>
  <c r="G59" i="1" s="1"/>
  <c r="E38" i="1"/>
  <c r="F38" i="1" s="1"/>
  <c r="G38" i="1" s="1"/>
  <c r="E15" i="1"/>
  <c r="F15" i="1" s="1"/>
  <c r="G15" i="1" s="1"/>
  <c r="E50" i="1"/>
  <c r="F50" i="1" s="1"/>
  <c r="G50" i="1" s="1"/>
  <c r="E30" i="1"/>
  <c r="F30" i="1" s="1"/>
  <c r="G30" i="1" s="1"/>
  <c r="E10" i="1"/>
  <c r="F10" i="1" s="1"/>
  <c r="G10" i="1" s="1"/>
  <c r="E41" i="1"/>
  <c r="F41" i="1" s="1"/>
  <c r="G41" i="1" s="1"/>
  <c r="E53" i="1"/>
  <c r="F53" i="1" s="1"/>
  <c r="G53" i="1" s="1"/>
  <c r="E49" i="1"/>
  <c r="F49" i="1" s="1"/>
  <c r="G49" i="1" s="1"/>
  <c r="E29" i="1"/>
  <c r="F29" i="1" s="1"/>
  <c r="G29" i="1" s="1"/>
  <c r="E9" i="1"/>
  <c r="F9" i="1" s="1"/>
  <c r="G9" i="1" s="1"/>
  <c r="E28" i="1"/>
  <c r="F28" i="1" s="1"/>
  <c r="G28" i="1" s="1"/>
  <c r="E8" i="1"/>
  <c r="F8" i="1" s="1"/>
  <c r="G8" i="1" s="1"/>
  <c r="E19" i="1"/>
  <c r="F19" i="1" s="1"/>
  <c r="G19" i="1" s="1"/>
  <c r="E18" i="1"/>
  <c r="F18" i="1" s="1"/>
  <c r="G18" i="1" s="1"/>
  <c r="E17" i="1"/>
  <c r="F17" i="1" s="1"/>
  <c r="G17" i="1" s="1"/>
  <c r="E27" i="1"/>
  <c r="F27" i="1" s="1"/>
  <c r="G27" i="1" s="1"/>
  <c r="E36" i="1"/>
  <c r="F36" i="1" s="1"/>
  <c r="G36" i="1" s="1"/>
  <c r="E47" i="1"/>
  <c r="F47" i="1" s="1"/>
  <c r="G47" i="1" s="1"/>
  <c r="E46" i="1"/>
  <c r="F46" i="1" s="1"/>
  <c r="G46" i="1" s="1"/>
  <c r="E26" i="1"/>
  <c r="F26" i="1" s="1"/>
  <c r="G26" i="1" s="1"/>
  <c r="E6" i="1"/>
  <c r="F6" i="1" s="1"/>
  <c r="G6" i="1" s="1"/>
  <c r="E48" i="1"/>
  <c r="F48" i="1" s="1"/>
  <c r="G48" i="1" s="1"/>
  <c r="E7" i="1"/>
  <c r="F7" i="1" s="1"/>
  <c r="G7" i="1" s="1"/>
  <c r="E45" i="1"/>
  <c r="F45" i="1" s="1"/>
  <c r="G45" i="1" s="1"/>
  <c r="E25" i="1"/>
  <c r="F25" i="1" s="1"/>
  <c r="G25" i="1" s="1"/>
  <c r="E5" i="1"/>
  <c r="F5" i="1" s="1"/>
  <c r="G5" i="1" s="1"/>
  <c r="E44" i="1"/>
  <c r="F44" i="1" s="1"/>
  <c r="G44" i="1" s="1"/>
  <c r="E24" i="1"/>
  <c r="F24" i="1" s="1"/>
  <c r="G24" i="1" s="1"/>
  <c r="E4" i="1"/>
  <c r="F4" i="1" s="1"/>
  <c r="G4" i="1" s="1"/>
  <c r="H17" i="1"/>
  <c r="H21" i="1"/>
  <c r="H60" i="1"/>
  <c r="H40" i="1"/>
  <c r="H20" i="1"/>
  <c r="H30" i="1"/>
  <c r="H42" i="1"/>
  <c r="H39" i="1"/>
  <c r="H37" i="1"/>
  <c r="H56" i="1"/>
  <c r="H36" i="1"/>
  <c r="H16" i="1"/>
  <c r="H50" i="1"/>
  <c r="H19" i="1"/>
  <c r="H57" i="1"/>
  <c r="H55" i="1"/>
  <c r="H35" i="1"/>
  <c r="H15" i="1"/>
  <c r="H51" i="1"/>
  <c r="H23" i="1"/>
  <c r="H61" i="1"/>
  <c r="H18" i="1"/>
  <c r="H54" i="1"/>
  <c r="H34" i="1"/>
  <c r="H14" i="1"/>
  <c r="H31" i="1"/>
  <c r="H43" i="1"/>
  <c r="H41" i="1"/>
  <c r="H38" i="1"/>
  <c r="H53" i="1"/>
  <c r="H33" i="1"/>
  <c r="H13" i="1"/>
  <c r="H22" i="1"/>
  <c r="H59" i="1"/>
  <c r="H58" i="1"/>
  <c r="H52" i="1"/>
  <c r="H32" i="1"/>
  <c r="H12" i="1"/>
  <c r="H11" i="1"/>
  <c r="H10" i="1"/>
  <c r="H29" i="1"/>
  <c r="H48" i="1"/>
  <c r="H47" i="1"/>
  <c r="H7" i="1"/>
  <c r="H46" i="1"/>
  <c r="H26" i="1"/>
  <c r="H6" i="1"/>
  <c r="H49" i="1"/>
  <c r="H9" i="1"/>
  <c r="H28" i="1"/>
  <c r="H8" i="1"/>
  <c r="H27" i="1"/>
  <c r="H45" i="1"/>
  <c r="H25" i="1"/>
  <c r="H5" i="1"/>
  <c r="H44" i="1"/>
  <c r="H24" i="1"/>
  <c r="H4" i="1"/>
  <c r="I4" i="1" s="1"/>
  <c r="Q24" i="1" l="1"/>
  <c r="R24" i="1" s="1"/>
  <c r="Q5" i="1"/>
  <c r="R5" i="1" s="1"/>
  <c r="Q12" i="1"/>
  <c r="R12" i="1" s="1"/>
  <c r="Q51" i="1"/>
  <c r="R51" i="1" s="1"/>
  <c r="Q37" i="1"/>
  <c r="R37" i="1" s="1"/>
  <c r="Q42" i="1"/>
  <c r="R42" i="1" s="1"/>
  <c r="Q28" i="1"/>
  <c r="R28" i="1" s="1"/>
  <c r="Q32" i="1"/>
  <c r="R32" i="1" s="1"/>
  <c r="Q17" i="1"/>
  <c r="R17" i="1" s="1"/>
  <c r="Q15" i="1"/>
  <c r="R15" i="1" s="1"/>
  <c r="Q45" i="1"/>
  <c r="R45" i="1" s="1"/>
  <c r="J3" i="1"/>
  <c r="Q27" i="1"/>
  <c r="R27" i="1" s="1"/>
  <c r="Q18" i="1"/>
  <c r="R18" i="1" s="1"/>
  <c r="Q43" i="1"/>
  <c r="R43" i="1" s="1"/>
  <c r="Q9" i="1"/>
  <c r="R9" i="1" s="1"/>
  <c r="Q62" i="1"/>
  <c r="R62" i="1" s="1"/>
  <c r="Q25" i="1"/>
  <c r="R25" i="1" s="1"/>
  <c r="Q19" i="1"/>
  <c r="R19" i="1" s="1"/>
  <c r="Q23" i="1"/>
  <c r="R23" i="1" s="1"/>
  <c r="Q35" i="1"/>
  <c r="R35" i="1" s="1"/>
  <c r="Q39" i="1"/>
  <c r="R39" i="1" s="1"/>
  <c r="Q38" i="1"/>
  <c r="R38" i="1" s="1"/>
  <c r="Q46" i="1"/>
  <c r="R46" i="1" s="1"/>
  <c r="Q22" i="1"/>
  <c r="R22" i="1" s="1"/>
  <c r="Q10" i="1"/>
  <c r="R10" i="1" s="1"/>
  <c r="Q50" i="1"/>
  <c r="R50" i="1" s="1"/>
  <c r="Q52" i="1"/>
  <c r="R52" i="1" s="1"/>
  <c r="Q36" i="1"/>
  <c r="R36" i="1" s="1"/>
  <c r="Q54" i="1"/>
  <c r="R54" i="1" s="1"/>
  <c r="Q60" i="1"/>
  <c r="R60" i="1" s="1"/>
  <c r="Q14" i="1"/>
  <c r="R14" i="1" s="1"/>
  <c r="Q21" i="1"/>
  <c r="R21" i="1" s="1"/>
  <c r="Q44" i="1"/>
  <c r="R44" i="1" s="1"/>
  <c r="Q57" i="1"/>
  <c r="R57" i="1" s="1"/>
  <c r="Q31" i="1"/>
  <c r="R31" i="1" s="1"/>
  <c r="Q48" i="1"/>
  <c r="R48" i="1" s="1"/>
  <c r="Q47" i="1"/>
  <c r="R47" i="1" s="1"/>
  <c r="Q11" i="1"/>
  <c r="R11" i="1" s="1"/>
  <c r="Q26" i="1"/>
  <c r="R26" i="1" s="1"/>
  <c r="Q41" i="1"/>
  <c r="R41" i="1" s="1"/>
  <c r="Q55" i="1"/>
  <c r="R55" i="1" s="1"/>
  <c r="Q40" i="1"/>
  <c r="R40" i="1" s="1"/>
  <c r="Q13" i="1"/>
  <c r="R13" i="1" s="1"/>
  <c r="Q59" i="1"/>
  <c r="R59" i="1" s="1"/>
  <c r="Q20" i="1"/>
  <c r="R20" i="1" s="1"/>
  <c r="Q56" i="1"/>
  <c r="R56" i="1" s="1"/>
  <c r="Q34" i="1"/>
  <c r="R34" i="1" s="1"/>
  <c r="Q58" i="1"/>
  <c r="R58" i="1" s="1"/>
  <c r="Q33" i="1"/>
  <c r="R33" i="1" s="1"/>
  <c r="Q30" i="1"/>
  <c r="R30" i="1" s="1"/>
  <c r="Q61" i="1"/>
  <c r="R61" i="1" s="1"/>
  <c r="Q53" i="1"/>
  <c r="R53" i="1" s="1"/>
  <c r="Q8" i="1"/>
  <c r="R8" i="1" s="1"/>
  <c r="Q49" i="1"/>
  <c r="R49" i="1" s="1"/>
  <c r="I29" i="1"/>
  <c r="J29" i="1" s="1"/>
  <c r="J4" i="1"/>
  <c r="I10" i="1"/>
  <c r="J10" i="1" s="1"/>
  <c r="I47" i="1"/>
  <c r="J47" i="1" s="1"/>
  <c r="I34" i="1"/>
  <c r="J34" i="1" s="1"/>
  <c r="I40" i="1"/>
  <c r="J40" i="1" s="1"/>
  <c r="I18" i="1"/>
  <c r="J18" i="1" s="1"/>
  <c r="I21" i="1"/>
  <c r="J21" i="1" s="1"/>
  <c r="I17" i="1"/>
  <c r="J17" i="1" s="1"/>
  <c r="I11" i="1"/>
  <c r="J11" i="1" s="1"/>
  <c r="I23" i="1"/>
  <c r="J23" i="1" s="1"/>
  <c r="I61" i="1"/>
  <c r="J61" i="1" s="1"/>
  <c r="I60" i="1"/>
  <c r="J60" i="1" s="1"/>
  <c r="I32" i="1"/>
  <c r="J32" i="1" s="1"/>
  <c r="I58" i="1"/>
  <c r="J58" i="1" s="1"/>
  <c r="I55" i="1"/>
  <c r="J55" i="1" s="1"/>
  <c r="I48" i="1"/>
  <c r="J48" i="1" s="1"/>
  <c r="I35" i="1"/>
  <c r="J35" i="1" s="1"/>
  <c r="I25" i="1"/>
  <c r="J25" i="1" s="1"/>
  <c r="I59" i="1"/>
  <c r="J59" i="1" s="1"/>
  <c r="I57" i="1"/>
  <c r="J57" i="1" s="1"/>
  <c r="I12" i="1"/>
  <c r="J12" i="1" s="1"/>
  <c r="I24" i="1"/>
  <c r="J24" i="1" s="1"/>
  <c r="I19" i="1"/>
  <c r="J19" i="1" s="1"/>
  <c r="I15" i="1"/>
  <c r="J15" i="1" s="1"/>
  <c r="I44" i="1"/>
  <c r="J44" i="1" s="1"/>
  <c r="I5" i="1"/>
  <c r="J5" i="1" s="1"/>
  <c r="I27" i="1"/>
  <c r="J27" i="1" s="1"/>
  <c r="I50" i="1"/>
  <c r="J50" i="1" s="1"/>
  <c r="I51" i="1"/>
  <c r="J51" i="1" s="1"/>
  <c r="I52" i="1"/>
  <c r="J52" i="1" s="1"/>
  <c r="I45" i="1"/>
  <c r="J45" i="1" s="1"/>
  <c r="I22" i="1"/>
  <c r="J22" i="1" s="1"/>
  <c r="I8" i="1"/>
  <c r="J8" i="1" s="1"/>
  <c r="I13" i="1"/>
  <c r="J13" i="1" s="1"/>
  <c r="I16" i="1"/>
  <c r="J16" i="1" s="1"/>
  <c r="I28" i="1"/>
  <c r="J28" i="1" s="1"/>
  <c r="I36" i="1"/>
  <c r="J36" i="1" s="1"/>
  <c r="I9" i="1"/>
  <c r="J9" i="1" s="1"/>
  <c r="I53" i="1"/>
  <c r="J53" i="1" s="1"/>
  <c r="I56" i="1"/>
  <c r="J56" i="1" s="1"/>
  <c r="I33" i="1"/>
  <c r="J33" i="1" s="1"/>
  <c r="I49" i="1"/>
  <c r="J49" i="1" s="1"/>
  <c r="I38" i="1"/>
  <c r="J38" i="1" s="1"/>
  <c r="I37" i="1"/>
  <c r="J37" i="1" s="1"/>
  <c r="I6" i="1"/>
  <c r="J6" i="1" s="1"/>
  <c r="I41" i="1"/>
  <c r="J41" i="1" s="1"/>
  <c r="I39" i="1"/>
  <c r="J39" i="1" s="1"/>
  <c r="I42" i="1"/>
  <c r="J42" i="1" s="1"/>
  <c r="I46" i="1"/>
  <c r="J46" i="1" s="1"/>
  <c r="I54" i="1"/>
  <c r="J54" i="1" s="1"/>
  <c r="I26" i="1"/>
  <c r="J26" i="1" s="1"/>
  <c r="I43" i="1"/>
  <c r="J43" i="1" s="1"/>
  <c r="I31" i="1"/>
  <c r="J31" i="1" s="1"/>
  <c r="I30" i="1"/>
  <c r="J30" i="1" s="1"/>
  <c r="I7" i="1"/>
  <c r="J7" i="1" s="1"/>
  <c r="I14" i="1"/>
  <c r="J14" i="1" s="1"/>
  <c r="I20" i="1"/>
  <c r="J20" i="1" s="1"/>
  <c r="I62" i="1"/>
  <c r="J62" i="1" s="1"/>
  <c r="B16" i="1" l="1"/>
  <c r="B11" i="1"/>
</calcChain>
</file>

<file path=xl/sharedStrings.xml><?xml version="1.0" encoding="utf-8"?>
<sst xmlns="http://schemas.openxmlformats.org/spreadsheetml/2006/main" count="28" uniqueCount="25">
  <si>
    <t>k</t>
  </si>
  <si>
    <t>d1(0,k)</t>
  </si>
  <si>
    <t>Makeham's Law</t>
  </si>
  <si>
    <t>A</t>
  </si>
  <si>
    <t>B</t>
  </si>
  <si>
    <t>c</t>
  </si>
  <si>
    <t>Premium</t>
  </si>
  <si>
    <t>Management Charge</t>
  </si>
  <si>
    <t>Risk-free Rate</t>
  </si>
  <si>
    <t>Volatility</t>
  </si>
  <si>
    <t>d2(0,k)</t>
  </si>
  <si>
    <t>v(0,k)</t>
  </si>
  <si>
    <t>Example 17.3</t>
  </si>
  <si>
    <t>s</t>
  </si>
  <si>
    <t>Value of GMDB (17.3)</t>
  </si>
  <si>
    <t>Example 17.4</t>
  </si>
  <si>
    <t>Value of GMDB (17.4)</t>
  </si>
  <si>
    <t>S_t</t>
  </si>
  <si>
    <t>t</t>
  </si>
  <si>
    <t>d1(t,s)</t>
  </si>
  <si>
    <t>d2(t,s)</t>
  </si>
  <si>
    <t>v(t,s)</t>
  </si>
  <si>
    <t>EPV</t>
  </si>
  <si>
    <t xml:space="preserve"> Ind p</t>
  </si>
  <si>
    <t>Dep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</si>
</sst>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.000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0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2" fontId="0" fillId="0" borderId="2" xfId="0" applyNumberFormat="1" applyBorder="1"/>
    <xf numFmtId="165" fontId="0" fillId="0" borderId="0" xfId="0" applyNumberFormat="1" applyBorder="1"/>
    <xf numFmtId="44" fontId="0" fillId="0" borderId="0" xfId="1" applyFont="1" applyBorder="1"/>
    <xf numFmtId="164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44" fontId="0" fillId="0" borderId="5" xfId="0" applyNumberFormat="1" applyBorder="1"/>
    <xf numFmtId="2" fontId="0" fillId="0" borderId="3" xfId="0" applyNumberFormat="1" applyBorder="1"/>
    <xf numFmtId="165" fontId="0" fillId="0" borderId="1" xfId="0" applyNumberFormat="1" applyBorder="1"/>
    <xf numFmtId="44" fontId="0" fillId="0" borderId="1" xfId="1" applyFont="1" applyBorder="1"/>
    <xf numFmtId="164" fontId="0" fillId="0" borderId="1" xfId="0" applyNumberFormat="1" applyBorder="1"/>
    <xf numFmtId="44" fontId="0" fillId="0" borderId="4" xfId="1" applyFont="1" applyBorder="1"/>
    <xf numFmtId="44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F02D-4E74-4C31-B459-AECC4BE19C74}">
  <dimension ref="A1:X62"/>
  <sheetViews>
    <sheetView tabSelected="1" workbookViewId="0">
      <selection activeCell="F62" sqref="F62"/>
    </sheetView>
  </sheetViews>
  <sheetFormatPr defaultRowHeight="14.4" x14ac:dyDescent="0.55000000000000004"/>
  <cols>
    <col min="1" max="1" width="24.89453125" style="8" bestFit="1" customWidth="1"/>
    <col min="2" max="2" width="11.20703125" style="8" bestFit="1" customWidth="1"/>
    <col min="3" max="3" width="3.83984375" style="8" customWidth="1"/>
    <col min="4" max="4" width="4.20703125" style="8" bestFit="1" customWidth="1"/>
    <col min="5" max="7" width="11.20703125" style="8" customWidth="1"/>
    <col min="8" max="9" width="8.62890625" style="8" customWidth="1"/>
    <col min="10" max="10" width="11.68359375" style="8" customWidth="1"/>
    <col min="11" max="11" width="3.41796875" style="8" customWidth="1"/>
    <col min="12" max="12" width="4.5234375" style="8" bestFit="1" customWidth="1"/>
    <col min="13" max="18" width="11.26171875" style="8" customWidth="1"/>
    <col min="19" max="16384" width="8.83984375" style="8"/>
  </cols>
  <sheetData>
    <row r="1" spans="1:24" customFormat="1" x14ac:dyDescent="0.55000000000000004">
      <c r="A1" t="s">
        <v>6</v>
      </c>
      <c r="B1" s="2">
        <v>10000</v>
      </c>
      <c r="D1" s="6" t="s">
        <v>12</v>
      </c>
      <c r="E1" s="5"/>
      <c r="F1" s="5"/>
      <c r="G1" s="5"/>
      <c r="H1" s="5"/>
      <c r="I1" s="5"/>
      <c r="J1" s="13"/>
      <c r="L1" s="6" t="s">
        <v>15</v>
      </c>
      <c r="M1" s="5"/>
      <c r="N1" s="5"/>
      <c r="O1" s="5"/>
      <c r="P1" s="5"/>
      <c r="Q1" s="5"/>
      <c r="R1" s="13"/>
      <c r="S1" s="4"/>
      <c r="T1" s="4"/>
      <c r="U1" s="4"/>
      <c r="V1" s="4"/>
      <c r="W1" s="4"/>
      <c r="X1" s="4"/>
    </row>
    <row r="2" spans="1:24" customFormat="1" x14ac:dyDescent="0.55000000000000004">
      <c r="A2" t="s">
        <v>7</v>
      </c>
      <c r="B2" s="1">
        <v>2.5000000000000001E-3</v>
      </c>
      <c r="D2" s="7" t="s">
        <v>0</v>
      </c>
      <c r="E2" s="8" t="s">
        <v>1</v>
      </c>
      <c r="F2" s="8" t="s">
        <v>10</v>
      </c>
      <c r="G2" s="8" t="s">
        <v>11</v>
      </c>
      <c r="H2" s="8" t="s">
        <v>23</v>
      </c>
      <c r="I2" s="8" t="s">
        <v>24</v>
      </c>
      <c r="J2" s="14" t="s">
        <v>22</v>
      </c>
      <c r="L2" s="7" t="s">
        <v>13</v>
      </c>
      <c r="M2" s="8" t="s">
        <v>19</v>
      </c>
      <c r="N2" s="8" t="s">
        <v>20</v>
      </c>
      <c r="O2" s="8" t="s">
        <v>21</v>
      </c>
      <c r="P2" s="8" t="s">
        <v>23</v>
      </c>
      <c r="Q2" s="8" t="s">
        <v>24</v>
      </c>
      <c r="R2" s="14" t="s">
        <v>22</v>
      </c>
    </row>
    <row r="3" spans="1:24" customFormat="1" x14ac:dyDescent="0.55000000000000004">
      <c r="A3" t="s">
        <v>8</v>
      </c>
      <c r="B3" s="1">
        <v>0.05</v>
      </c>
      <c r="D3" s="9">
        <f>1/12</f>
        <v>8.3333333333333329E-2</v>
      </c>
      <c r="E3" s="10">
        <f t="shared" ref="E3:E34" si="0">(LN((1-$B$2)^(12*D3)/(EXP($B$3*D3)))+(($B$3+$B$4^2/2)*D3))/($B$4*SQRT(D3))</f>
        <v>1.4000020984147093E-3</v>
      </c>
      <c r="F3" s="10">
        <f t="shared" ref="F3:F34" si="1">E3-$B$4*SQRT(D3)</f>
        <v>-7.0768781550288512E-2</v>
      </c>
      <c r="G3" s="11">
        <f t="shared" ref="G3:G34" si="2">$B$1*(_xlfn.NORM.DIST(-F3,0,1, TRUE)-(1-$B$2)^(12*D3)*_xlfn.NORM.DIST(-E3,0,1,TRUE))</f>
        <v>300.1623443673962</v>
      </c>
      <c r="H3" s="12">
        <f t="shared" ref="H3:H34" si="3">EXP(-$B$7/12-($B$8/LN($B$9)*$B$9^(60+D3-1/12)*($B$9^(1/12) - 1)))</f>
        <v>0.99775184448638532</v>
      </c>
      <c r="I3" s="12">
        <f>1-H3</f>
        <v>2.2481555136146802E-3</v>
      </c>
      <c r="J3" s="15">
        <f>I3*G3</f>
        <v>0.67481162946907014</v>
      </c>
      <c r="L3" s="9">
        <f>1/12</f>
        <v>8.3333333333333329E-2</v>
      </c>
      <c r="M3" s="10">
        <f>IF($B$14&gt;=L3,0,(LN($B$15*(1-$B$2)^(12*L3)/(EXP($B$3*L3)))+(($B$3+$B$4^2/2)*(L3-$B$14)))/($B$4*SQRT((L3-$B$14))))</f>
        <v>0</v>
      </c>
      <c r="N3" s="10">
        <f>IF($B$14&gt;=L3,0,M3-$B$4*SQRT(L3-$B$14))</f>
        <v>0</v>
      </c>
      <c r="O3" s="11">
        <f>IF($B$14&gt;=L3,0,$B$1*(EXP(0.05*$B$14)*_xlfn.NORM.DIST(-N3,0,1, TRUE)-$B$15*(1-$B$2)^(12*L3)*_xlfn.NORM.DIST(-M3,0,1,TRUE)))</f>
        <v>0</v>
      </c>
      <c r="P3" s="12">
        <f>IF($B$14&gt;=L3,1,EXP(-$B$7/12-($B$8/LN($B$9)*$B$9^(60+L3-1/12)*($B$9^(1/12)-1))))</f>
        <v>1</v>
      </c>
      <c r="Q3" s="12">
        <f>1-P3</f>
        <v>0</v>
      </c>
      <c r="R3" s="16">
        <f>Q3*O3</f>
        <v>0</v>
      </c>
    </row>
    <row r="4" spans="1:24" customFormat="1" x14ac:dyDescent="0.55000000000000004">
      <c r="A4" t="s">
        <v>9</v>
      </c>
      <c r="B4" s="1">
        <v>0.25</v>
      </c>
      <c r="D4" s="9">
        <f>D3+1/12</f>
        <v>0.16666666666666666</v>
      </c>
      <c r="E4" s="10">
        <f t="shared" si="0"/>
        <v>1.9799019549282793E-3</v>
      </c>
      <c r="F4" s="10">
        <f t="shared" si="1"/>
        <v>-0.10008217066103747</v>
      </c>
      <c r="G4" s="11">
        <f t="shared" si="2"/>
        <v>431.43251687269623</v>
      </c>
      <c r="H4" s="12">
        <f t="shared" si="3"/>
        <v>0.99773832020867248</v>
      </c>
      <c r="I4" s="12">
        <f>(1-H4)*PRODUCT($H$3:H3)</f>
        <v>2.2565951834346161E-3</v>
      </c>
      <c r="J4" s="15">
        <f t="shared" ref="J4:J62" si="4">I4*G4</f>
        <v>0.97356853955200007</v>
      </c>
      <c r="L4" s="9">
        <f>L3+1/12</f>
        <v>0.16666666666666666</v>
      </c>
      <c r="M4" s="10">
        <f>IF($B$14&gt;=L4,0,(LN($B$15*(1-$B$2)^(12*L4)/(EXP($B$3*L4)))+(($B$3+$B$4^2/2)*(L4-$B$14)))/($B$4*SQRT((L4-$B$14))))</f>
        <v>0</v>
      </c>
      <c r="N4" s="10">
        <f>IF($B$14&gt;=L4,0,M4-$B$4*SQRT(L4-$B$14))</f>
        <v>0</v>
      </c>
      <c r="O4" s="11">
        <f>IF($B$14&gt;=L4,0,$B$1*(EXP(0.05*$B$14)*_xlfn.NORM.DIST(-N4,0,1, TRUE)-$B$15*(1-$B$2)^(12*L4)*_xlfn.NORM.DIST(-M4,0,1,TRUE)))</f>
        <v>0</v>
      </c>
      <c r="P4" s="12">
        <f>IF($B$14&gt;=L4,1,EXP(-$B$7/12-($B$8/LN($B$9)*$B$9^(60+L4-1/12)*($B$9^(1/12)-1))))</f>
        <v>1</v>
      </c>
      <c r="Q4" s="12">
        <f>(1-P4)*PRODUCT($P$3:P3)</f>
        <v>0</v>
      </c>
      <c r="R4" s="16">
        <f>Q4*O4</f>
        <v>0</v>
      </c>
    </row>
    <row r="5" spans="1:24" customFormat="1" x14ac:dyDescent="0.55000000000000004">
      <c r="D5" s="9">
        <f t="shared" ref="D5:D62" si="5">D4+1/12</f>
        <v>0.25</v>
      </c>
      <c r="E5" s="10">
        <f t="shared" si="0"/>
        <v>2.4248747651563762E-3</v>
      </c>
      <c r="F5" s="10">
        <f t="shared" si="1"/>
        <v>-0.12257512523484362</v>
      </c>
      <c r="G5" s="11">
        <f t="shared" si="2"/>
        <v>534.79003142726629</v>
      </c>
      <c r="H5" s="12">
        <f t="shared" si="3"/>
        <v>0.99772471436277976</v>
      </c>
      <c r="I5" s="12">
        <f>(1-H5)*PRODUCT($H$3:H4)</f>
        <v>2.265036042659983E-3</v>
      </c>
      <c r="J5" s="15">
        <f t="shared" si="4"/>
        <v>1.2113186964380231</v>
      </c>
      <c r="L5" s="9">
        <f t="shared" ref="L5:L44" si="6">L4+1/12</f>
        <v>0.25</v>
      </c>
      <c r="M5" s="10">
        <f t="shared" ref="M5:M62" si="7">IF($B$14&gt;=L5,0,(LN($B$15*(1-$B$2)^(12*L5)/(EXP($B$3*L5)))+(($B$3+$B$4^2/2)*(L5-$B$14)))/($B$4*SQRT((L5-$B$14))))</f>
        <v>0</v>
      </c>
      <c r="N5" s="10">
        <f t="shared" ref="N5:N42" si="8">IF($B$14&gt;=L5,0,M5-$B$4*SQRT(L5-$B$14))</f>
        <v>0</v>
      </c>
      <c r="O5" s="11">
        <f t="shared" ref="O5:O42" si="9">IF($B$14&gt;=L5,0,$B$1*(EXP(0.05*$B$14)*_xlfn.NORM.DIST(-N5,0,1, TRUE)-$B$15*(1-$B$2)^(12*L5)*_xlfn.NORM.DIST(-M5,0,1,TRUE)))</f>
        <v>0</v>
      </c>
      <c r="P5" s="12">
        <f t="shared" ref="P5:P42" si="10">IF($B$14&gt;=L5,1,EXP(-$B$7/12-($B$8/LN($B$9)*$B$9^(60+L5-1/12)*($B$9^(1/12)-1))))</f>
        <v>1</v>
      </c>
      <c r="Q5" s="12">
        <f>(1-P5)*PRODUCT($P$3:P4)</f>
        <v>0</v>
      </c>
      <c r="R5" s="16">
        <f t="shared" ref="R5:R42" si="11">Q5*O5</f>
        <v>0</v>
      </c>
    </row>
    <row r="6" spans="1:24" customFormat="1" x14ac:dyDescent="0.55000000000000004">
      <c r="A6" t="s">
        <v>2</v>
      </c>
      <c r="D6" s="9">
        <f t="shared" si="5"/>
        <v>0.33333333333333331</v>
      </c>
      <c r="E6" s="10">
        <f t="shared" si="0"/>
        <v>2.8000041968294187E-3</v>
      </c>
      <c r="F6" s="10">
        <f t="shared" si="1"/>
        <v>-0.14153756310057702</v>
      </c>
      <c r="G6" s="11">
        <f t="shared" si="2"/>
        <v>623.6454743835568</v>
      </c>
      <c r="H6" s="12">
        <f t="shared" si="3"/>
        <v>0.99771102645787479</v>
      </c>
      <c r="I6" s="12">
        <f>(1-H6)*PRODUCT($H$3:H5)</f>
        <v>2.2734776793921813E-3</v>
      </c>
      <c r="J6" s="15">
        <f t="shared" si="4"/>
        <v>1.4178440658649647</v>
      </c>
      <c r="L6" s="9">
        <f t="shared" si="6"/>
        <v>0.33333333333333331</v>
      </c>
      <c r="M6" s="10">
        <f t="shared" si="7"/>
        <v>0</v>
      </c>
      <c r="N6" s="10">
        <f t="shared" si="8"/>
        <v>0</v>
      </c>
      <c r="O6" s="11">
        <f t="shared" si="9"/>
        <v>0</v>
      </c>
      <c r="P6" s="12">
        <f t="shared" si="10"/>
        <v>1</v>
      </c>
      <c r="Q6" s="12">
        <f>(1-P6)*PRODUCT($P$3:P5)</f>
        <v>0</v>
      </c>
      <c r="R6" s="16">
        <f t="shared" si="11"/>
        <v>0</v>
      </c>
    </row>
    <row r="7" spans="1:24" customFormat="1" x14ac:dyDescent="0.55000000000000004">
      <c r="A7" t="s">
        <v>3</v>
      </c>
      <c r="B7">
        <v>1E-4</v>
      </c>
      <c r="D7" s="9">
        <f t="shared" si="5"/>
        <v>0.41666666666666663</v>
      </c>
      <c r="E7" s="10">
        <f t="shared" si="0"/>
        <v>3.130499860696329E-3</v>
      </c>
      <c r="F7" s="10">
        <f t="shared" si="1"/>
        <v>-0.15824380623127937</v>
      </c>
      <c r="G7" s="11">
        <f t="shared" si="2"/>
        <v>703.19838411027456</v>
      </c>
      <c r="H7" s="12">
        <f t="shared" si="3"/>
        <v>0.99769725600018522</v>
      </c>
      <c r="I7" s="12">
        <f>(1-H7)*PRODUCT($H$3:H6)</f>
        <v>2.281919676934958E-3</v>
      </c>
      <c r="J7" s="15">
        <f t="shared" si="4"/>
        <v>1.6046422294901022</v>
      </c>
      <c r="L7" s="9">
        <f t="shared" si="6"/>
        <v>0.41666666666666663</v>
      </c>
      <c r="M7" s="10">
        <f t="shared" si="7"/>
        <v>0</v>
      </c>
      <c r="N7" s="10">
        <f t="shared" si="8"/>
        <v>0</v>
      </c>
      <c r="O7" s="11">
        <f t="shared" si="9"/>
        <v>0</v>
      </c>
      <c r="P7" s="12">
        <f t="shared" si="10"/>
        <v>1</v>
      </c>
      <c r="Q7" s="12">
        <f>(1-P7)*PRODUCT($P$3:P6)</f>
        <v>0</v>
      </c>
      <c r="R7" s="16">
        <f t="shared" si="11"/>
        <v>0</v>
      </c>
    </row>
    <row r="8" spans="1:24" customFormat="1" x14ac:dyDescent="0.55000000000000004">
      <c r="A8" t="s">
        <v>4</v>
      </c>
      <c r="B8">
        <v>3.5E-4</v>
      </c>
      <c r="D8" s="9">
        <f t="shared" si="5"/>
        <v>0.49999999999999994</v>
      </c>
      <c r="E8" s="10">
        <f t="shared" si="0"/>
        <v>3.429290779940382E-3</v>
      </c>
      <c r="F8" s="10">
        <f t="shared" si="1"/>
        <v>-0.17334740451669647</v>
      </c>
      <c r="G8" s="11">
        <f t="shared" si="2"/>
        <v>776.11791774181654</v>
      </c>
      <c r="H8" s="12">
        <f t="shared" si="3"/>
        <v>0.99768340249298137</v>
      </c>
      <c r="I8" s="12">
        <f>(1-H8)*PRODUCT($H$3:H7)</f>
        <v>2.2903616137752202E-3</v>
      </c>
      <c r="J8" s="15">
        <f t="shared" si="4"/>
        <v>1.7775906865590105</v>
      </c>
      <c r="L8" s="9">
        <f t="shared" si="6"/>
        <v>0.49999999999999994</v>
      </c>
      <c r="M8" s="10">
        <f t="shared" si="7"/>
        <v>0</v>
      </c>
      <c r="N8" s="10">
        <f t="shared" si="8"/>
        <v>0</v>
      </c>
      <c r="O8" s="11">
        <f t="shared" si="9"/>
        <v>0</v>
      </c>
      <c r="P8" s="12">
        <f t="shared" si="10"/>
        <v>1</v>
      </c>
      <c r="Q8" s="12">
        <f>(1-P8)*PRODUCT($P$3:P7)</f>
        <v>0</v>
      </c>
      <c r="R8" s="16">
        <f t="shared" si="11"/>
        <v>0</v>
      </c>
    </row>
    <row r="9" spans="1:24" customFormat="1" x14ac:dyDescent="0.55000000000000004">
      <c r="A9" t="s">
        <v>5</v>
      </c>
      <c r="B9">
        <v>1.075</v>
      </c>
      <c r="D9" s="9">
        <f t="shared" si="5"/>
        <v>0.58333333333333326</v>
      </c>
      <c r="E9" s="10">
        <f t="shared" si="0"/>
        <v>3.7040573873729685E-3</v>
      </c>
      <c r="F9" s="10">
        <f t="shared" si="1"/>
        <v>-0.18723659656912034</v>
      </c>
      <c r="G9" s="11">
        <f t="shared" si="2"/>
        <v>843.99116698752664</v>
      </c>
      <c r="H9" s="12">
        <f t="shared" si="3"/>
        <v>0.99766946543655866</v>
      </c>
      <c r="I9" s="12">
        <f>(1-H9)*PRODUCT($H$3:H8)</f>
        <v>2.2988030635645129E-3</v>
      </c>
      <c r="J9" s="15">
        <f t="shared" si="4"/>
        <v>1.9401694802923146</v>
      </c>
      <c r="L9" s="9">
        <f t="shared" si="6"/>
        <v>0.58333333333333326</v>
      </c>
      <c r="M9" s="10">
        <f t="shared" si="7"/>
        <v>0</v>
      </c>
      <c r="N9" s="10">
        <f t="shared" si="8"/>
        <v>0</v>
      </c>
      <c r="O9" s="11">
        <f t="shared" si="9"/>
        <v>0</v>
      </c>
      <c r="P9" s="12">
        <f t="shared" si="10"/>
        <v>1</v>
      </c>
      <c r="Q9" s="12">
        <f>(1-P9)*PRODUCT($P$3:P8)</f>
        <v>0</v>
      </c>
      <c r="R9" s="16">
        <f t="shared" si="11"/>
        <v>0</v>
      </c>
    </row>
    <row r="10" spans="1:24" customFormat="1" x14ac:dyDescent="0.55000000000000004">
      <c r="D10" s="9">
        <f t="shared" si="5"/>
        <v>0.66666666666666663</v>
      </c>
      <c r="E10" s="10">
        <f t="shared" si="0"/>
        <v>3.9598039098561509E-3</v>
      </c>
      <c r="F10" s="10">
        <f t="shared" si="1"/>
        <v>-0.20016434132207536</v>
      </c>
      <c r="G10" s="11">
        <f t="shared" si="2"/>
        <v>907.85318558090466</v>
      </c>
      <c r="H10" s="12">
        <f t="shared" si="3"/>
        <v>0.99765544432821984</v>
      </c>
      <c r="I10" s="12">
        <f>(1-H10)*PRODUCT($H$3:H9)</f>
        <v>2.3072435951008506E-3</v>
      </c>
      <c r="J10" s="15">
        <f t="shared" si="4"/>
        <v>2.0946384477234461</v>
      </c>
      <c r="L10" s="9">
        <f t="shared" si="6"/>
        <v>0.66666666666666663</v>
      </c>
      <c r="M10" s="10">
        <f t="shared" si="7"/>
        <v>0</v>
      </c>
      <c r="N10" s="10">
        <f t="shared" si="8"/>
        <v>0</v>
      </c>
      <c r="O10" s="11">
        <f t="shared" si="9"/>
        <v>0</v>
      </c>
      <c r="P10" s="12">
        <f t="shared" si="10"/>
        <v>1</v>
      </c>
      <c r="Q10" s="12">
        <f>(1-P10)*PRODUCT($P$3:P9)</f>
        <v>0</v>
      </c>
      <c r="R10" s="16">
        <f t="shared" si="11"/>
        <v>0</v>
      </c>
    </row>
    <row r="11" spans="1:24" customFormat="1" x14ac:dyDescent="0.55000000000000004">
      <c r="A11" t="s">
        <v>14</v>
      </c>
      <c r="B11" s="2">
        <f>SUM(J3:J62)</f>
        <v>278.37765823712846</v>
      </c>
      <c r="D11" s="9">
        <f t="shared" si="5"/>
        <v>0.75</v>
      </c>
      <c r="E11" s="10">
        <f t="shared" si="0"/>
        <v>4.2000062952423168E-3</v>
      </c>
      <c r="F11" s="10">
        <f t="shared" si="1"/>
        <v>-0.21230634465086734</v>
      </c>
      <c r="G11" s="11">
        <f t="shared" si="2"/>
        <v>968.42360805483918</v>
      </c>
      <c r="H11" s="12">
        <f t="shared" si="3"/>
        <v>0.99764133866225757</v>
      </c>
      <c r="I11" s="12">
        <f>(1-H11)*PRODUCT($H$3:H10)</f>
        <v>2.3156827723108003E-3</v>
      </c>
      <c r="J11" s="15">
        <f t="shared" si="4"/>
        <v>2.2425618654716577</v>
      </c>
      <c r="L11" s="9">
        <f t="shared" si="6"/>
        <v>0.75</v>
      </c>
      <c r="M11" s="10">
        <f t="shared" si="7"/>
        <v>0</v>
      </c>
      <c r="N11" s="10">
        <f t="shared" si="8"/>
        <v>0</v>
      </c>
      <c r="O11" s="11">
        <f t="shared" si="9"/>
        <v>0</v>
      </c>
      <c r="P11" s="12">
        <f t="shared" si="10"/>
        <v>1</v>
      </c>
      <c r="Q11" s="12">
        <f>(1-P11)*PRODUCT($P$3:P10)</f>
        <v>0</v>
      </c>
      <c r="R11" s="16">
        <f t="shared" si="11"/>
        <v>0</v>
      </c>
    </row>
    <row r="12" spans="1:24" customFormat="1" x14ac:dyDescent="0.55000000000000004">
      <c r="B12" s="2"/>
      <c r="D12" s="9">
        <f t="shared" si="5"/>
        <v>0.83333333333333337</v>
      </c>
      <c r="E12" s="10">
        <f t="shared" si="0"/>
        <v>4.4271953600038333E-3</v>
      </c>
      <c r="F12" s="10">
        <f t="shared" si="1"/>
        <v>-0.2237905369338154</v>
      </c>
      <c r="G12" s="11">
        <f t="shared" si="2"/>
        <v>1026.2268992111344</v>
      </c>
      <c r="H12" s="12">
        <f t="shared" si="3"/>
        <v>0.99762714792993612</v>
      </c>
      <c r="I12" s="12">
        <f>(1-H12)*PRODUCT($H$3:H11)</f>
        <v>2.3241201542325905E-3</v>
      </c>
      <c r="J12" s="15">
        <f t="shared" si="4"/>
        <v>2.3850746192722148</v>
      </c>
      <c r="L12" s="9">
        <f t="shared" si="6"/>
        <v>0.83333333333333337</v>
      </c>
      <c r="M12" s="10">
        <f t="shared" si="7"/>
        <v>0</v>
      </c>
      <c r="N12" s="10">
        <f t="shared" si="8"/>
        <v>0</v>
      </c>
      <c r="O12" s="11">
        <f t="shared" si="9"/>
        <v>0</v>
      </c>
      <c r="P12" s="12">
        <f t="shared" si="10"/>
        <v>1</v>
      </c>
      <c r="Q12" s="12">
        <f>(1-P12)*PRODUCT($P$3:P11)</f>
        <v>0</v>
      </c>
      <c r="R12" s="16">
        <f t="shared" si="11"/>
        <v>0</v>
      </c>
    </row>
    <row r="13" spans="1:24" customFormat="1" x14ac:dyDescent="0.55000000000000004">
      <c r="A13">
        <v>17.399999999999999</v>
      </c>
      <c r="D13" s="9">
        <f t="shared" si="5"/>
        <v>0.91666666666666674</v>
      </c>
      <c r="E13" s="10">
        <f t="shared" si="0"/>
        <v>4.6432816661497031E-3</v>
      </c>
      <c r="F13" s="10">
        <f t="shared" si="1"/>
        <v>-0.23471349527293484</v>
      </c>
      <c r="G13" s="11">
        <f t="shared" si="2"/>
        <v>1081.6593721440786</v>
      </c>
      <c r="H13" s="12">
        <f t="shared" si="3"/>
        <v>0.99761287161947387</v>
      </c>
      <c r="I13" s="12">
        <f>(1-H13)*PRODUCT($H$3:H12)</f>
        <v>2.3325552949989572E-3</v>
      </c>
      <c r="J13" s="15">
        <f t="shared" si="4"/>
        <v>2.5230302958799182</v>
      </c>
      <c r="L13" s="9">
        <f t="shared" si="6"/>
        <v>0.91666666666666674</v>
      </c>
      <c r="M13" s="10">
        <f t="shared" si="7"/>
        <v>0</v>
      </c>
      <c r="N13" s="10">
        <f t="shared" si="8"/>
        <v>0</v>
      </c>
      <c r="O13" s="11">
        <f t="shared" si="9"/>
        <v>0</v>
      </c>
      <c r="P13" s="12">
        <f t="shared" si="10"/>
        <v>1</v>
      </c>
      <c r="Q13" s="12">
        <f>(1-P13)*PRODUCT($P$3:P12)</f>
        <v>0</v>
      </c>
      <c r="R13" s="16">
        <f t="shared" si="11"/>
        <v>0</v>
      </c>
    </row>
    <row r="14" spans="1:24" customFormat="1" x14ac:dyDescent="0.55000000000000004">
      <c r="A14" t="s">
        <v>18</v>
      </c>
      <c r="B14">
        <v>3.5</v>
      </c>
      <c r="D14" s="9">
        <f t="shared" si="5"/>
        <v>1</v>
      </c>
      <c r="E14" s="10">
        <f t="shared" si="0"/>
        <v>4.849749530312919E-3</v>
      </c>
      <c r="F14" s="10">
        <f t="shared" si="1"/>
        <v>-0.24515025046968708</v>
      </c>
      <c r="G14" s="11">
        <f t="shared" si="2"/>
        <v>1135.029225282449</v>
      </c>
      <c r="H14" s="12">
        <f t="shared" si="3"/>
        <v>0.99759850921602489</v>
      </c>
      <c r="I14" s="12">
        <f>(1-H14)*PRODUCT($H$3:H13)</f>
        <v>2.3409877438212577E-3</v>
      </c>
      <c r="J14" s="15">
        <f t="shared" si="4"/>
        <v>2.6570895052651506</v>
      </c>
      <c r="L14" s="9">
        <f t="shared" si="6"/>
        <v>1</v>
      </c>
      <c r="M14" s="10">
        <f t="shared" si="7"/>
        <v>0</v>
      </c>
      <c r="N14" s="10">
        <f t="shared" si="8"/>
        <v>0</v>
      </c>
      <c r="O14" s="11">
        <f t="shared" si="9"/>
        <v>0</v>
      </c>
      <c r="P14" s="12">
        <f t="shared" si="10"/>
        <v>1</v>
      </c>
      <c r="Q14" s="12">
        <f>(1-P14)*PRODUCT($P$3:P13)</f>
        <v>0</v>
      </c>
      <c r="R14" s="16">
        <f t="shared" si="11"/>
        <v>0</v>
      </c>
    </row>
    <row r="15" spans="1:24" customFormat="1" x14ac:dyDescent="0.55000000000000004">
      <c r="A15" t="s">
        <v>17</v>
      </c>
      <c r="B15">
        <v>1.5</v>
      </c>
      <c r="D15" s="9">
        <f t="shared" si="5"/>
        <v>1.0833333333333333</v>
      </c>
      <c r="E15" s="10">
        <f t="shared" si="0"/>
        <v>5.0477793515894031E-3</v>
      </c>
      <c r="F15" s="10">
        <f t="shared" si="1"/>
        <v>-0.25516047058167718</v>
      </c>
      <c r="G15" s="11">
        <f t="shared" si="2"/>
        <v>1186.5817964825837</v>
      </c>
      <c r="H15" s="12">
        <f t="shared" si="3"/>
        <v>0.99758406020166102</v>
      </c>
      <c r="I15" s="12">
        <f>(1-H15)*PRODUCT($H$3:H14)</f>
        <v>2.3494170449734489E-3</v>
      </c>
      <c r="J15" s="15">
        <f t="shared" si="4"/>
        <v>2.7877754979113982</v>
      </c>
      <c r="L15" s="9">
        <f t="shared" si="6"/>
        <v>1.0833333333333333</v>
      </c>
      <c r="M15" s="10">
        <f t="shared" si="7"/>
        <v>0</v>
      </c>
      <c r="N15" s="10">
        <f t="shared" si="8"/>
        <v>0</v>
      </c>
      <c r="O15" s="11">
        <f t="shared" si="9"/>
        <v>0</v>
      </c>
      <c r="P15" s="12">
        <f t="shared" si="10"/>
        <v>1</v>
      </c>
      <c r="Q15" s="12">
        <f>(1-P15)*PRODUCT($P$3:P14)</f>
        <v>0</v>
      </c>
      <c r="R15" s="16">
        <f t="shared" si="11"/>
        <v>0</v>
      </c>
    </row>
    <row r="16" spans="1:24" customFormat="1" x14ac:dyDescent="0.55000000000000004">
      <c r="A16" t="s">
        <v>16</v>
      </c>
      <c r="B16" s="3">
        <f>SUM(R3:R62)</f>
        <v>30.552639836587584</v>
      </c>
      <c r="D16" s="9">
        <f t="shared" si="5"/>
        <v>1.1666666666666665</v>
      </c>
      <c r="E16" s="10">
        <f t="shared" si="0"/>
        <v>5.2383281930310542E-3</v>
      </c>
      <c r="F16" s="10">
        <f t="shared" si="1"/>
        <v>-0.26479253424062976</v>
      </c>
      <c r="G16" s="11">
        <f t="shared" si="2"/>
        <v>1236.5162051201517</v>
      </c>
      <c r="H16" s="12">
        <f t="shared" si="3"/>
        <v>0.99756952405535326</v>
      </c>
      <c r="I16" s="12">
        <f>(1-H16)*PRODUCT($H$3:H15)</f>
        <v>2.3578427377772553E-3</v>
      </c>
      <c r="J16" s="15">
        <f t="shared" si="4"/>
        <v>2.9155107543864407</v>
      </c>
      <c r="L16" s="9">
        <f t="shared" si="6"/>
        <v>1.1666666666666665</v>
      </c>
      <c r="M16" s="10">
        <f t="shared" si="7"/>
        <v>0</v>
      </c>
      <c r="N16" s="10">
        <f t="shared" si="8"/>
        <v>0</v>
      </c>
      <c r="O16" s="11">
        <f t="shared" si="9"/>
        <v>0</v>
      </c>
      <c r="P16" s="12">
        <f t="shared" si="10"/>
        <v>1</v>
      </c>
      <c r="Q16" s="12">
        <f>(1-P16)*PRODUCT($P$3:P15)</f>
        <v>0</v>
      </c>
      <c r="R16" s="16">
        <f t="shared" si="11"/>
        <v>0</v>
      </c>
    </row>
    <row r="17" spans="4:18" customFormat="1" x14ac:dyDescent="0.55000000000000004">
      <c r="D17" s="9">
        <f t="shared" si="5"/>
        <v>1.2499999999999998</v>
      </c>
      <c r="E17" s="10">
        <f t="shared" si="0"/>
        <v>5.4221848118140552E-3</v>
      </c>
      <c r="F17" s="10">
        <f t="shared" si="1"/>
        <v>-0.27408631237565961</v>
      </c>
      <c r="G17" s="11">
        <f t="shared" si="2"/>
        <v>1284.9967215402546</v>
      </c>
      <c r="H17" s="12">
        <f t="shared" si="3"/>
        <v>0.9975549002529539</v>
      </c>
      <c r="I17" s="12">
        <f>(1-H17)*PRODUCT($H$3:H16)</f>
        <v>2.3662643565870102E-3</v>
      </c>
      <c r="J17" s="15">
        <f t="shared" si="4"/>
        <v>3.0406419405118683</v>
      </c>
      <c r="L17" s="9">
        <f t="shared" si="6"/>
        <v>1.2499999999999998</v>
      </c>
      <c r="M17" s="10">
        <f t="shared" si="7"/>
        <v>0</v>
      </c>
      <c r="N17" s="10">
        <f t="shared" si="8"/>
        <v>0</v>
      </c>
      <c r="O17" s="11">
        <f t="shared" si="9"/>
        <v>0</v>
      </c>
      <c r="P17" s="12">
        <f t="shared" si="10"/>
        <v>1</v>
      </c>
      <c r="Q17" s="12">
        <f>(1-P17)*PRODUCT($P$3:P16)</f>
        <v>0</v>
      </c>
      <c r="R17" s="16">
        <f t="shared" si="11"/>
        <v>0</v>
      </c>
    </row>
    <row r="18" spans="4:18" customFormat="1" x14ac:dyDescent="0.55000000000000004">
      <c r="D18" s="9">
        <f t="shared" si="5"/>
        <v>1.333333333333333</v>
      </c>
      <c r="E18" s="10">
        <f t="shared" si="0"/>
        <v>5.6000083936564816E-3</v>
      </c>
      <c r="F18" s="10">
        <f t="shared" si="1"/>
        <v>-0.28307512620115638</v>
      </c>
      <c r="G18" s="11">
        <f t="shared" si="2"/>
        <v>1332.1607727949508</v>
      </c>
      <c r="H18" s="12">
        <f t="shared" si="3"/>
        <v>0.9975401882671775</v>
      </c>
      <c r="I18" s="12">
        <f>(1-H18)*PRODUCT($H$3:H17)</f>
        <v>2.3746814307760316E-3</v>
      </c>
      <c r="J18" s="15">
        <f t="shared" si="4"/>
        <v>3.1634574499644179</v>
      </c>
      <c r="L18" s="9">
        <f t="shared" si="6"/>
        <v>1.333333333333333</v>
      </c>
      <c r="M18" s="10">
        <f t="shared" si="7"/>
        <v>0</v>
      </c>
      <c r="N18" s="10">
        <f t="shared" si="8"/>
        <v>0</v>
      </c>
      <c r="O18" s="11">
        <f t="shared" si="9"/>
        <v>0</v>
      </c>
      <c r="P18" s="12">
        <f t="shared" si="10"/>
        <v>1</v>
      </c>
      <c r="Q18" s="12">
        <f>(1-P18)*PRODUCT($P$3:P17)</f>
        <v>0</v>
      </c>
      <c r="R18" s="16">
        <f t="shared" si="11"/>
        <v>0</v>
      </c>
    </row>
    <row r="19" spans="4:18" customFormat="1" x14ac:dyDescent="0.55000000000000004">
      <c r="D19" s="9">
        <f t="shared" si="5"/>
        <v>1.4166666666666663</v>
      </c>
      <c r="E19" s="10">
        <f t="shared" si="0"/>
        <v>5.7723565278483642E-3</v>
      </c>
      <c r="F19" s="10">
        <f t="shared" si="1"/>
        <v>-0.29178716132810367</v>
      </c>
      <c r="G19" s="11">
        <f t="shared" si="2"/>
        <v>1378.1247268086265</v>
      </c>
      <c r="H19" s="12">
        <f t="shared" si="3"/>
        <v>0.99752538756758291</v>
      </c>
      <c r="I19" s="12">
        <f>(1-H19)*PRODUCT($H$3:H18)</f>
        <v>2.3830934847224932E-3</v>
      </c>
      <c r="J19" s="15">
        <f t="shared" si="4"/>
        <v>3.2842000575926038</v>
      </c>
      <c r="L19" s="9">
        <f t="shared" si="6"/>
        <v>1.4166666666666663</v>
      </c>
      <c r="M19" s="10">
        <f t="shared" si="7"/>
        <v>0</v>
      </c>
      <c r="N19" s="10">
        <f t="shared" si="8"/>
        <v>0</v>
      </c>
      <c r="O19" s="11">
        <f t="shared" si="9"/>
        <v>0</v>
      </c>
      <c r="P19" s="12">
        <f t="shared" si="10"/>
        <v>1</v>
      </c>
      <c r="Q19" s="12">
        <f>(1-P19)*PRODUCT($P$3:P18)</f>
        <v>0</v>
      </c>
      <c r="R19" s="16">
        <f t="shared" si="11"/>
        <v>0</v>
      </c>
    </row>
    <row r="20" spans="4:18" customFormat="1" x14ac:dyDescent="0.55000000000000004">
      <c r="D20" s="9">
        <f t="shared" si="5"/>
        <v>1.4999999999999996</v>
      </c>
      <c r="E20" s="10">
        <f t="shared" si="0"/>
        <v>5.9397058647849693E-3</v>
      </c>
      <c r="F20" s="10">
        <f t="shared" si="1"/>
        <v>-0.30024651198311225</v>
      </c>
      <c r="G20" s="11">
        <f t="shared" si="2"/>
        <v>1422.9881651966125</v>
      </c>
      <c r="H20" s="12">
        <f t="shared" si="3"/>
        <v>0.99751049762055377</v>
      </c>
      <c r="I20" s="12">
        <f>(1-H20)*PRODUCT($H$3:H19)</f>
        <v>2.3915000377972727E-3</v>
      </c>
      <c r="J20" s="15">
        <f t="shared" si="4"/>
        <v>3.4030762508527705</v>
      </c>
      <c r="L20" s="9">
        <f t="shared" si="6"/>
        <v>1.4999999999999996</v>
      </c>
      <c r="M20" s="10">
        <f t="shared" si="7"/>
        <v>0</v>
      </c>
      <c r="N20" s="10">
        <f t="shared" si="8"/>
        <v>0</v>
      </c>
      <c r="O20" s="11">
        <f t="shared" si="9"/>
        <v>0</v>
      </c>
      <c r="P20" s="12">
        <f t="shared" si="10"/>
        <v>1</v>
      </c>
      <c r="Q20" s="12">
        <f>(1-P20)*PRODUCT($P$3:P19)</f>
        <v>0</v>
      </c>
      <c r="R20" s="16">
        <f t="shared" si="11"/>
        <v>0</v>
      </c>
    </row>
    <row r="21" spans="4:18" customFormat="1" x14ac:dyDescent="0.55000000000000004">
      <c r="D21" s="9">
        <f t="shared" si="5"/>
        <v>1.5833333333333328</v>
      </c>
      <c r="E21" s="10">
        <f t="shared" si="0"/>
        <v>6.1024676677324304E-3</v>
      </c>
      <c r="F21" s="10">
        <f t="shared" si="1"/>
        <v>-0.30847396713521541</v>
      </c>
      <c r="G21" s="11">
        <f t="shared" si="2"/>
        <v>1466.8371012296877</v>
      </c>
      <c r="H21" s="12">
        <f t="shared" si="3"/>
        <v>0.99749551788928048</v>
      </c>
      <c r="I21" s="12">
        <f>(1-H21)*PRODUCT($H$3:H20)</f>
        <v>2.3999006043507916E-3</v>
      </c>
      <c r="J21" s="15">
        <f t="shared" si="4"/>
        <v>3.5202632457252907</v>
      </c>
      <c r="L21" s="9">
        <f t="shared" si="6"/>
        <v>1.5833333333333328</v>
      </c>
      <c r="M21" s="10">
        <f t="shared" si="7"/>
        <v>0</v>
      </c>
      <c r="N21" s="10">
        <f t="shared" si="8"/>
        <v>0</v>
      </c>
      <c r="O21" s="11">
        <f t="shared" si="9"/>
        <v>0</v>
      </c>
      <c r="P21" s="12">
        <f t="shared" si="10"/>
        <v>1</v>
      </c>
      <c r="Q21" s="12">
        <f>(1-P21)*PRODUCT($P$3:P20)</f>
        <v>0</v>
      </c>
      <c r="R21" s="16">
        <f t="shared" si="11"/>
        <v>0</v>
      </c>
    </row>
    <row r="22" spans="4:18" customFormat="1" x14ac:dyDescent="0.55000000000000004">
      <c r="D22" s="9">
        <f t="shared" si="5"/>
        <v>1.6666666666666661</v>
      </c>
      <c r="E22" s="10">
        <f t="shared" si="0"/>
        <v>6.2609997213934334E-3</v>
      </c>
      <c r="F22" s="10">
        <f t="shared" si="1"/>
        <v>-0.31648761246255791</v>
      </c>
      <c r="G22" s="11">
        <f t="shared" si="2"/>
        <v>1509.746444891118</v>
      </c>
      <c r="H22" s="12">
        <f t="shared" si="3"/>
        <v>0.9974804478337409</v>
      </c>
      <c r="I22" s="12">
        <f>(1-H22)*PRODUCT($H$3:H21)</f>
        <v>2.4082946937016478E-3</v>
      </c>
      <c r="J22" s="15">
        <f t="shared" si="4"/>
        <v>3.6359143520662069</v>
      </c>
      <c r="L22" s="9">
        <f t="shared" si="6"/>
        <v>1.6666666666666661</v>
      </c>
      <c r="M22" s="10">
        <f t="shared" si="7"/>
        <v>0</v>
      </c>
      <c r="N22" s="10">
        <f t="shared" si="8"/>
        <v>0</v>
      </c>
      <c r="O22" s="11">
        <f t="shared" si="9"/>
        <v>0</v>
      </c>
      <c r="P22" s="12">
        <f t="shared" si="10"/>
        <v>1</v>
      </c>
      <c r="Q22" s="12">
        <f>(1-P22)*PRODUCT($P$3:P21)</f>
        <v>0</v>
      </c>
      <c r="R22" s="16">
        <f t="shared" si="11"/>
        <v>0</v>
      </c>
    </row>
    <row r="23" spans="4:18" customFormat="1" x14ac:dyDescent="0.55000000000000004">
      <c r="D23" s="9">
        <f t="shared" si="5"/>
        <v>1.7499999999999993</v>
      </c>
      <c r="E23" s="10">
        <f t="shared" si="0"/>
        <v>6.4156155890806275E-3</v>
      </c>
      <c r="F23" s="10">
        <f t="shared" si="1"/>
        <v>-0.32430329829399318</v>
      </c>
      <c r="G23" s="11">
        <f t="shared" si="2"/>
        <v>1551.7819198325305</v>
      </c>
      <c r="H23" s="12">
        <f t="shared" si="3"/>
        <v>0.99746528691068115</v>
      </c>
      <c r="I23" s="12">
        <f>(1-H23)*PRODUCT($H$3:H22)</f>
        <v>2.4166818101256531E-3</v>
      </c>
      <c r="J23" s="15">
        <f t="shared" si="4"/>
        <v>3.750163138941141</v>
      </c>
      <c r="L23" s="9">
        <f t="shared" si="6"/>
        <v>1.7499999999999993</v>
      </c>
      <c r="M23" s="10">
        <f t="shared" si="7"/>
        <v>0</v>
      </c>
      <c r="N23" s="10">
        <f t="shared" si="8"/>
        <v>0</v>
      </c>
      <c r="O23" s="11">
        <f t="shared" si="9"/>
        <v>0</v>
      </c>
      <c r="P23" s="12">
        <f t="shared" si="10"/>
        <v>1</v>
      </c>
      <c r="Q23" s="12">
        <f>(1-P23)*PRODUCT($P$3:P22)</f>
        <v>0</v>
      </c>
      <c r="R23" s="16">
        <f t="shared" si="11"/>
        <v>0</v>
      </c>
    </row>
    <row r="24" spans="4:18" customFormat="1" x14ac:dyDescent="0.55000000000000004">
      <c r="D24" s="9">
        <f t="shared" si="5"/>
        <v>1.8333333333333326</v>
      </c>
      <c r="E24" s="10">
        <f t="shared" si="0"/>
        <v>6.5665919061884013E-3</v>
      </c>
      <c r="F24" s="10">
        <f t="shared" si="1"/>
        <v>-0.33193500828697653</v>
      </c>
      <c r="G24" s="11">
        <f t="shared" si="2"/>
        <v>1593.0015742667115</v>
      </c>
      <c r="H24" s="12">
        <f t="shared" si="3"/>
        <v>0.99745003457359704</v>
      </c>
      <c r="I24" s="12">
        <f>(1-H24)*PRODUCT($H$3:H23)</f>
        <v>2.4250614528447696E-3</v>
      </c>
      <c r="J24" s="15">
        <f t="shared" si="4"/>
        <v>3.8631267120752364</v>
      </c>
      <c r="L24" s="9">
        <f t="shared" si="6"/>
        <v>1.8333333333333326</v>
      </c>
      <c r="M24" s="10">
        <f t="shared" si="7"/>
        <v>0</v>
      </c>
      <c r="N24" s="10">
        <f t="shared" si="8"/>
        <v>0</v>
      </c>
      <c r="O24" s="11">
        <f t="shared" si="9"/>
        <v>0</v>
      </c>
      <c r="P24" s="12">
        <f t="shared" si="10"/>
        <v>1</v>
      </c>
      <c r="Q24" s="12">
        <f>(1-P24)*PRODUCT($P$3:P23)</f>
        <v>0</v>
      </c>
      <c r="R24" s="16">
        <f t="shared" si="11"/>
        <v>0</v>
      </c>
    </row>
    <row r="25" spans="4:18" customFormat="1" x14ac:dyDescent="0.55000000000000004">
      <c r="D25" s="9">
        <f t="shared" si="5"/>
        <v>1.9166666666666659</v>
      </c>
      <c r="E25" s="10">
        <f t="shared" si="0"/>
        <v>6.7141741962788853E-3</v>
      </c>
      <c r="F25" s="10">
        <f t="shared" si="1"/>
        <v>-0.33939515342530746</v>
      </c>
      <c r="G25" s="11">
        <f t="shared" si="2"/>
        <v>1633.4569862720073</v>
      </c>
      <c r="H25" s="12">
        <f t="shared" si="3"/>
        <v>0.99743469027271425</v>
      </c>
      <c r="I25" s="12">
        <f>(1-H25)*PRODUCT($H$3:H24)</f>
        <v>2.4334331160178668E-3</v>
      </c>
      <c r="J25" s="15">
        <f t="shared" si="4"/>
        <v>3.9749083239850447</v>
      </c>
      <c r="L25" s="9">
        <f t="shared" si="6"/>
        <v>1.9166666666666659</v>
      </c>
      <c r="M25" s="10">
        <f t="shared" si="7"/>
        <v>0</v>
      </c>
      <c r="N25" s="10">
        <f t="shared" si="8"/>
        <v>0</v>
      </c>
      <c r="O25" s="11">
        <f t="shared" si="9"/>
        <v>0</v>
      </c>
      <c r="P25" s="12">
        <f t="shared" si="10"/>
        <v>1</v>
      </c>
      <c r="Q25" s="12">
        <f>(1-P25)*PRODUCT($P$3:P24)</f>
        <v>0</v>
      </c>
      <c r="R25" s="16">
        <f t="shared" si="11"/>
        <v>0</v>
      </c>
    </row>
    <row r="26" spans="4:18" customFormat="1" x14ac:dyDescent="0.55000000000000004">
      <c r="D26" s="9">
        <f t="shared" si="5"/>
        <v>1.9999999999999991</v>
      </c>
      <c r="E26" s="10">
        <f t="shared" si="0"/>
        <v>6.8585815598815507E-3</v>
      </c>
      <c r="F26" s="10">
        <f t="shared" si="1"/>
        <v>-0.34669480903339212</v>
      </c>
      <c r="G26" s="11">
        <f t="shared" si="2"/>
        <v>1673.1942358534945</v>
      </c>
      <c r="H26" s="12">
        <f t="shared" si="3"/>
        <v>0.99741925345496929</v>
      </c>
      <c r="I26" s="12">
        <f>(1-H26)*PRODUCT($H$3:H25)</f>
        <v>2.4417962887311922E-3</v>
      </c>
      <c r="J26" s="15">
        <f t="shared" si="4"/>
        <v>4.0855994754334857</v>
      </c>
      <c r="L26" s="9">
        <f t="shared" si="6"/>
        <v>1.9999999999999991</v>
      </c>
      <c r="M26" s="10">
        <f t="shared" si="7"/>
        <v>0</v>
      </c>
      <c r="N26" s="10">
        <f t="shared" si="8"/>
        <v>0</v>
      </c>
      <c r="O26" s="11">
        <f t="shared" si="9"/>
        <v>0</v>
      </c>
      <c r="P26" s="12">
        <f t="shared" si="10"/>
        <v>1</v>
      </c>
      <c r="Q26" s="12">
        <f>(1-P26)*PRODUCT($P$3:P25)</f>
        <v>0</v>
      </c>
      <c r="R26" s="16">
        <f t="shared" si="11"/>
        <v>0</v>
      </c>
    </row>
    <row r="27" spans="4:18" customFormat="1" x14ac:dyDescent="0.55000000000000004">
      <c r="D27" s="9">
        <f t="shared" si="5"/>
        <v>2.0833333333333326</v>
      </c>
      <c r="E27" s="10">
        <f t="shared" si="0"/>
        <v>7.0000104920715572E-3</v>
      </c>
      <c r="F27" s="10">
        <f t="shared" si="1"/>
        <v>-0.35384390775144448</v>
      </c>
      <c r="G27" s="11">
        <f t="shared" si="2"/>
        <v>1712.2546966912232</v>
      </c>
      <c r="H27" s="12">
        <f t="shared" si="3"/>
        <v>0.99740372356398999</v>
      </c>
      <c r="I27" s="12">
        <f>(1-H27)*PRODUCT($H$3:H26)</f>
        <v>2.4501504549899445E-3</v>
      </c>
      <c r="J27" s="15">
        <f t="shared" si="4"/>
        <v>4.1952816241566699</v>
      </c>
      <c r="L27" s="9">
        <f t="shared" si="6"/>
        <v>2.0833333333333326</v>
      </c>
      <c r="M27" s="10">
        <f t="shared" si="7"/>
        <v>0</v>
      </c>
      <c r="N27" s="10">
        <f t="shared" si="8"/>
        <v>0</v>
      </c>
      <c r="O27" s="11">
        <f t="shared" si="9"/>
        <v>0</v>
      </c>
      <c r="P27" s="12">
        <f t="shared" si="10"/>
        <v>1</v>
      </c>
      <c r="Q27" s="12">
        <f>(1-P27)*PRODUCT($P$3:P26)</f>
        <v>0</v>
      </c>
      <c r="R27" s="16">
        <f t="shared" si="11"/>
        <v>0</v>
      </c>
    </row>
    <row r="28" spans="4:18" customFormat="1" x14ac:dyDescent="0.55000000000000004">
      <c r="D28" s="9">
        <f t="shared" si="5"/>
        <v>2.1666666666666661</v>
      </c>
      <c r="E28" s="10">
        <f t="shared" si="0"/>
        <v>7.138638018885206E-3</v>
      </c>
      <c r="F28" s="10">
        <f t="shared" si="1"/>
        <v>-0.36085139807810834</v>
      </c>
      <c r="G28" s="11">
        <f t="shared" si="2"/>
        <v>1750.6756868664929</v>
      </c>
      <c r="H28" s="12">
        <f t="shared" si="3"/>
        <v>0.99738810004007561</v>
      </c>
      <c r="I28" s="12">
        <f>(1-H28)*PRODUCT($H$3:H27)</f>
        <v>2.4584950937107577E-3</v>
      </c>
      <c r="J28" s="15">
        <f t="shared" si="4"/>
        <v>4.3040275868399833</v>
      </c>
      <c r="L28" s="9">
        <f t="shared" si="6"/>
        <v>2.1666666666666661</v>
      </c>
      <c r="M28" s="10">
        <f t="shared" si="7"/>
        <v>0</v>
      </c>
      <c r="N28" s="10">
        <f t="shared" si="8"/>
        <v>0</v>
      </c>
      <c r="O28" s="11">
        <f t="shared" si="9"/>
        <v>0</v>
      </c>
      <c r="P28" s="12">
        <f t="shared" si="10"/>
        <v>1</v>
      </c>
      <c r="Q28" s="12">
        <f>(1-P28)*PRODUCT($P$3:P27)</f>
        <v>0</v>
      </c>
      <c r="R28" s="16">
        <f t="shared" si="11"/>
        <v>0</v>
      </c>
    </row>
    <row r="29" spans="4:18" customFormat="1" x14ac:dyDescent="0.55000000000000004">
      <c r="D29" s="9">
        <f t="shared" si="5"/>
        <v>2.2499999999999996</v>
      </c>
      <c r="E29" s="10">
        <f t="shared" si="0"/>
        <v>7.2746242954700646E-3</v>
      </c>
      <c r="F29" s="10">
        <f t="shared" si="1"/>
        <v>-0.3677253757045299</v>
      </c>
      <c r="G29" s="11">
        <f t="shared" si="2"/>
        <v>1788.4910081198148</v>
      </c>
      <c r="H29" s="12">
        <f t="shared" si="3"/>
        <v>0.99737238232017777</v>
      </c>
      <c r="I29" s="12">
        <f>(1-H29)*PRODUCT($H$3:H28)</f>
        <v>2.4668296787140505E-3</v>
      </c>
      <c r="J29" s="15">
        <f t="shared" si="4"/>
        <v>4.4119026989431704</v>
      </c>
      <c r="L29" s="9">
        <f t="shared" si="6"/>
        <v>2.2499999999999996</v>
      </c>
      <c r="M29" s="10">
        <f t="shared" si="7"/>
        <v>0</v>
      </c>
      <c r="N29" s="10">
        <f t="shared" si="8"/>
        <v>0</v>
      </c>
      <c r="O29" s="11">
        <f t="shared" si="9"/>
        <v>0</v>
      </c>
      <c r="P29" s="12">
        <f t="shared" si="10"/>
        <v>1</v>
      </c>
      <c r="Q29" s="12">
        <f>(1-P29)*PRODUCT($P$3:P28)</f>
        <v>0</v>
      </c>
      <c r="R29" s="16">
        <f t="shared" si="11"/>
        <v>0</v>
      </c>
    </row>
    <row r="30" spans="4:18" customFormat="1" x14ac:dyDescent="0.55000000000000004">
      <c r="D30" s="9">
        <f t="shared" si="5"/>
        <v>2.333333333333333</v>
      </c>
      <c r="E30" s="10">
        <f t="shared" si="0"/>
        <v>7.4081147747454279E-3</v>
      </c>
      <c r="F30" s="10">
        <f t="shared" si="1"/>
        <v>-0.37447319313824123</v>
      </c>
      <c r="G30" s="11">
        <f t="shared" si="2"/>
        <v>1825.7313961399357</v>
      </c>
      <c r="H30" s="12">
        <f t="shared" si="3"/>
        <v>0.99735656983788001</v>
      </c>
      <c r="I30" s="12">
        <f>(1-H30)*PRODUCT($H$3:H29)</f>
        <v>2.4751536787182599E-3</v>
      </c>
      <c r="J30" s="15">
        <f t="shared" si="4"/>
        <v>4.5189657815071866</v>
      </c>
      <c r="L30" s="9">
        <f t="shared" si="6"/>
        <v>2.333333333333333</v>
      </c>
      <c r="M30" s="10">
        <f t="shared" si="7"/>
        <v>0</v>
      </c>
      <c r="N30" s="10">
        <f t="shared" si="8"/>
        <v>0</v>
      </c>
      <c r="O30" s="11">
        <f t="shared" si="9"/>
        <v>0</v>
      </c>
      <c r="P30" s="12">
        <f t="shared" si="10"/>
        <v>1</v>
      </c>
      <c r="Q30" s="12">
        <f>(1-P30)*PRODUCT($P$3:P29)</f>
        <v>0</v>
      </c>
      <c r="R30" s="16">
        <f t="shared" si="11"/>
        <v>0</v>
      </c>
    </row>
    <row r="31" spans="4:18" customFormat="1" x14ac:dyDescent="0.55000000000000004">
      <c r="D31" s="9">
        <f t="shared" si="5"/>
        <v>2.4166666666666665</v>
      </c>
      <c r="E31" s="10">
        <f t="shared" si="0"/>
        <v>7.5392420302940371E-3</v>
      </c>
      <c r="F31" s="10">
        <f t="shared" si="1"/>
        <v>-0.38110155184840655</v>
      </c>
      <c r="G31" s="11">
        <f t="shared" si="2"/>
        <v>1862.4248992037428</v>
      </c>
      <c r="H31" s="12">
        <f t="shared" si="3"/>
        <v>0.99734066202337823</v>
      </c>
      <c r="I31" s="12">
        <f>(1-H31)*PRODUCT($H$3:H30)</f>
        <v>2.4834665573338689E-3</v>
      </c>
      <c r="J31" s="15">
        <f t="shared" si="4"/>
        <v>4.6252699527183969</v>
      </c>
      <c r="L31" s="9">
        <f t="shared" si="6"/>
        <v>2.4166666666666665</v>
      </c>
      <c r="M31" s="10">
        <f t="shared" si="7"/>
        <v>0</v>
      </c>
      <c r="N31" s="10">
        <f t="shared" si="8"/>
        <v>0</v>
      </c>
      <c r="O31" s="11">
        <f t="shared" si="9"/>
        <v>0</v>
      </c>
      <c r="P31" s="12">
        <f t="shared" si="10"/>
        <v>1</v>
      </c>
      <c r="Q31" s="12">
        <f>(1-P31)*PRODUCT($P$3:P30)</f>
        <v>0</v>
      </c>
      <c r="R31" s="16">
        <f t="shared" si="11"/>
        <v>0</v>
      </c>
    </row>
    <row r="32" spans="4:18" customFormat="1" x14ac:dyDescent="0.55000000000000004">
      <c r="D32" s="9">
        <f t="shared" si="5"/>
        <v>2.5</v>
      </c>
      <c r="E32" s="10">
        <f t="shared" si="0"/>
        <v>7.6681272985599305E-3</v>
      </c>
      <c r="F32" s="10">
        <f t="shared" si="1"/>
        <v>-0.38761658022248752</v>
      </c>
      <c r="G32" s="11">
        <f t="shared" si="2"/>
        <v>1898.5971986364548</v>
      </c>
      <c r="H32" s="12">
        <f t="shared" si="3"/>
        <v>0.9973246583034604</v>
      </c>
      <c r="I32" s="12">
        <f>(1-H32)*PRODUCT($H$3:H31)</f>
        <v>2.4917677730588185E-3</v>
      </c>
      <c r="J32" s="15">
        <f t="shared" si="4"/>
        <v>4.7308633135820699</v>
      </c>
      <c r="L32" s="9">
        <f t="shared" si="6"/>
        <v>2.5</v>
      </c>
      <c r="M32" s="10">
        <f t="shared" si="7"/>
        <v>0</v>
      </c>
      <c r="N32" s="10">
        <f t="shared" si="8"/>
        <v>0</v>
      </c>
      <c r="O32" s="11">
        <f t="shared" si="9"/>
        <v>0</v>
      </c>
      <c r="P32" s="12">
        <f t="shared" si="10"/>
        <v>1</v>
      </c>
      <c r="Q32" s="12">
        <f>(1-P32)*PRODUCT($P$3:P31)</f>
        <v>0</v>
      </c>
      <c r="R32" s="16">
        <f t="shared" si="11"/>
        <v>0</v>
      </c>
    </row>
    <row r="33" spans="4:18" customFormat="1" x14ac:dyDescent="0.55000000000000004">
      <c r="D33" s="9">
        <f t="shared" si="5"/>
        <v>2.5833333333333335</v>
      </c>
      <c r="E33" s="10">
        <f t="shared" si="0"/>
        <v>7.7948817914374113E-3</v>
      </c>
      <c r="F33" s="10">
        <f t="shared" si="1"/>
        <v>-0.39402389991660242</v>
      </c>
      <c r="G33" s="11">
        <f t="shared" si="2"/>
        <v>1934.2718816665229</v>
      </c>
      <c r="H33" s="12">
        <f t="shared" si="3"/>
        <v>0.99730855810148689</v>
      </c>
      <c r="I33" s="12">
        <f>(1-H33)*PRODUCT($H$3:H32)</f>
        <v>2.5000567792739618E-3</v>
      </c>
      <c r="J33" s="15">
        <f t="shared" si="4"/>
        <v>4.835789530719393</v>
      </c>
      <c r="L33" s="9">
        <f t="shared" si="6"/>
        <v>2.5833333333333335</v>
      </c>
      <c r="M33" s="10">
        <f t="shared" si="7"/>
        <v>0</v>
      </c>
      <c r="N33" s="10">
        <f t="shared" si="8"/>
        <v>0</v>
      </c>
      <c r="O33" s="11">
        <f t="shared" si="9"/>
        <v>0</v>
      </c>
      <c r="P33" s="12">
        <f t="shared" si="10"/>
        <v>1</v>
      </c>
      <c r="Q33" s="12">
        <f>(1-P33)*PRODUCT($P$3:P32)</f>
        <v>0</v>
      </c>
      <c r="R33" s="16">
        <f t="shared" si="11"/>
        <v>0</v>
      </c>
    </row>
    <row r="34" spans="4:18" customFormat="1" x14ac:dyDescent="0.55000000000000004">
      <c r="D34" s="9">
        <f t="shared" si="5"/>
        <v>2.666666666666667</v>
      </c>
      <c r="E34" s="10">
        <f t="shared" si="0"/>
        <v>7.9196078197124372E-3</v>
      </c>
      <c r="F34" s="10">
        <f t="shared" si="1"/>
        <v>-0.40032868264415056</v>
      </c>
      <c r="G34" s="11">
        <f t="shared" si="2"/>
        <v>1969.4706750497592</v>
      </c>
      <c r="H34" s="12">
        <f t="shared" si="3"/>
        <v>0.99729236083736938</v>
      </c>
      <c r="I34" s="12">
        <f>(1-H34)*PRODUCT($H$3:H33)</f>
        <v>2.5083330242405503E-3</v>
      </c>
      <c r="J34" s="15">
        <f t="shared" si="4"/>
        <v>4.9400883345006408</v>
      </c>
      <c r="L34" s="9">
        <f t="shared" si="6"/>
        <v>2.666666666666667</v>
      </c>
      <c r="M34" s="10">
        <f t="shared" si="7"/>
        <v>0</v>
      </c>
      <c r="N34" s="10">
        <f t="shared" si="8"/>
        <v>0</v>
      </c>
      <c r="O34" s="11">
        <f t="shared" si="9"/>
        <v>0</v>
      </c>
      <c r="P34" s="12">
        <f t="shared" si="10"/>
        <v>1</v>
      </c>
      <c r="Q34" s="12">
        <f>(1-P34)*PRODUCT($P$3:P33)</f>
        <v>0</v>
      </c>
      <c r="R34" s="16">
        <f t="shared" si="11"/>
        <v>0</v>
      </c>
    </row>
    <row r="35" spans="4:18" customFormat="1" x14ac:dyDescent="0.55000000000000004">
      <c r="D35" s="9">
        <f t="shared" si="5"/>
        <v>2.7500000000000004</v>
      </c>
      <c r="E35" s="10">
        <f t="shared" ref="E35:E62" si="12">(LN((1-$B$2)^(12*D35)/(EXP($B$3*D35)))+(($B$3+$B$4^2/2)*D35))/($B$4*SQRT(D35))</f>
        <v>8.0423997596255261E-3</v>
      </c>
      <c r="F35" s="10">
        <f t="shared" ref="F35:F62" si="13">E35-$B$4*SQRT(D35)</f>
        <v>-0.40653569903479952</v>
      </c>
      <c r="G35" s="11">
        <f t="shared" ref="G35:G62" si="14">$B$1*(_xlfn.NORM.DIST(-F35,0,1, TRUE)-(1-$B$2)^(12*D35)*_xlfn.NORM.DIST(-E35,0,1,TRUE))</f>
        <v>2004.2136461493071</v>
      </c>
      <c r="H35" s="12">
        <f t="shared" ref="H35:H62" si="15">EXP(-$B$7/12-($B$8/LN($B$9)*$B$9^(60+D35-1/12)*($B$9^(1/12) - 1)))</f>
        <v>0.99727606592755136</v>
      </c>
      <c r="I35" s="12">
        <f>(1-H35)*PRODUCT($H$3:H34)</f>
        <v>2.5165959510969646E-3</v>
      </c>
      <c r="J35" s="15">
        <f t="shared" si="4"/>
        <v>5.0437959470326312</v>
      </c>
      <c r="L35" s="9">
        <f t="shared" si="6"/>
        <v>2.7500000000000004</v>
      </c>
      <c r="M35" s="10">
        <f t="shared" si="7"/>
        <v>0</v>
      </c>
      <c r="N35" s="10">
        <f t="shared" si="8"/>
        <v>0</v>
      </c>
      <c r="O35" s="11">
        <f t="shared" si="9"/>
        <v>0</v>
      </c>
      <c r="P35" s="12">
        <f t="shared" si="10"/>
        <v>1</v>
      </c>
      <c r="Q35" s="12">
        <f>(1-P35)*PRODUCT($P$3:P34)</f>
        <v>0</v>
      </c>
      <c r="R35" s="16">
        <f t="shared" si="11"/>
        <v>0</v>
      </c>
    </row>
    <row r="36" spans="4:18" customFormat="1" x14ac:dyDescent="0.55000000000000004">
      <c r="D36" s="9">
        <f t="shared" si="5"/>
        <v>2.8333333333333339</v>
      </c>
      <c r="E36" s="10">
        <f t="shared" si="12"/>
        <v>8.1633448885360237E-3</v>
      </c>
      <c r="F36" s="10">
        <f t="shared" si="13"/>
        <v>-0.41264936087655057</v>
      </c>
      <c r="G36" s="11">
        <f t="shared" si="14"/>
        <v>2038.519376850943</v>
      </c>
      <c r="H36" s="12">
        <f t="shared" si="15"/>
        <v>0.99725967278498695</v>
      </c>
      <c r="I36" s="12">
        <f>(1-H36)*PRODUCT($H$3:H35)</f>
        <v>2.5248449978576121E-3</v>
      </c>
      <c r="J36" s="15">
        <f t="shared" si="4"/>
        <v>5.1469454516779196</v>
      </c>
      <c r="L36" s="9">
        <f t="shared" si="6"/>
        <v>2.8333333333333339</v>
      </c>
      <c r="M36" s="10">
        <f t="shared" si="7"/>
        <v>0</v>
      </c>
      <c r="N36" s="10">
        <f t="shared" si="8"/>
        <v>0</v>
      </c>
      <c r="O36" s="11">
        <f t="shared" si="9"/>
        <v>0</v>
      </c>
      <c r="P36" s="12">
        <f t="shared" si="10"/>
        <v>1</v>
      </c>
      <c r="Q36" s="12">
        <f>(1-P36)*PRODUCT($P$3:P35)</f>
        <v>0</v>
      </c>
      <c r="R36" s="16">
        <f t="shared" si="11"/>
        <v>0</v>
      </c>
    </row>
    <row r="37" spans="4:18" customFormat="1" x14ac:dyDescent="0.55000000000000004">
      <c r="D37" s="9">
        <f t="shared" si="5"/>
        <v>2.9166666666666674</v>
      </c>
      <c r="E37" s="10">
        <f t="shared" si="12"/>
        <v>8.2825241107257232E-3</v>
      </c>
      <c r="F37" s="10">
        <f t="shared" si="13"/>
        <v>-0.41867375780425758</v>
      </c>
      <c r="G37" s="11">
        <f t="shared" si="14"/>
        <v>2072.4051146724287</v>
      </c>
      <c r="H37" s="12">
        <f t="shared" si="15"/>
        <v>0.99724318081912056</v>
      </c>
      <c r="I37" s="12">
        <f>(1-H37)*PRODUCT($H$3:H36)</f>
        <v>2.5330795974119274E-3</v>
      </c>
      <c r="J37" s="15">
        <f t="shared" si="4"/>
        <v>5.2495671135488546</v>
      </c>
      <c r="L37" s="9">
        <f t="shared" si="6"/>
        <v>2.9166666666666674</v>
      </c>
      <c r="M37" s="10">
        <f t="shared" si="7"/>
        <v>0</v>
      </c>
      <c r="N37" s="10">
        <f t="shared" si="8"/>
        <v>0</v>
      </c>
      <c r="O37" s="11">
        <f t="shared" si="9"/>
        <v>0</v>
      </c>
      <c r="P37" s="12">
        <f t="shared" si="10"/>
        <v>1</v>
      </c>
      <c r="Q37" s="12">
        <f>(1-P37)*PRODUCT($P$3:P36)</f>
        <v>0</v>
      </c>
      <c r="R37" s="16">
        <f t="shared" si="11"/>
        <v>0</v>
      </c>
    </row>
    <row r="38" spans="4:18" customFormat="1" x14ac:dyDescent="0.55000000000000004">
      <c r="D38" s="9">
        <f t="shared" si="5"/>
        <v>3.0000000000000009</v>
      </c>
      <c r="E38" s="10">
        <f t="shared" si="12"/>
        <v>8.4000125904855928E-3</v>
      </c>
      <c r="F38" s="10">
        <f t="shared" si="13"/>
        <v>-0.42461268930173379</v>
      </c>
      <c r="G38" s="11">
        <f t="shared" si="14"/>
        <v>2105.8869046220952</v>
      </c>
      <c r="H38" s="12">
        <f t="shared" si="15"/>
        <v>0.99722658943586628</v>
      </c>
      <c r="I38" s="12">
        <f>(1-H38)*PRODUCT($H$3:H37)</f>
        <v>2.5412991775242318E-3</v>
      </c>
      <c r="J38" s="15">
        <f t="shared" si="4"/>
        <v>5.3516886586751813</v>
      </c>
      <c r="L38" s="9">
        <f t="shared" si="6"/>
        <v>3.0000000000000009</v>
      </c>
      <c r="M38" s="10">
        <f t="shared" si="7"/>
        <v>0</v>
      </c>
      <c r="N38" s="10">
        <f t="shared" si="8"/>
        <v>0</v>
      </c>
      <c r="O38" s="11">
        <f t="shared" si="9"/>
        <v>0</v>
      </c>
      <c r="P38" s="12">
        <f t="shared" si="10"/>
        <v>1</v>
      </c>
      <c r="Q38" s="12">
        <f>(1-P38)*PRODUCT($P$3:P37)</f>
        <v>0</v>
      </c>
      <c r="R38" s="16">
        <f t="shared" si="11"/>
        <v>0</v>
      </c>
    </row>
    <row r="39" spans="4:18" customFormat="1" x14ac:dyDescent="0.55000000000000004">
      <c r="D39" s="9">
        <f t="shared" si="5"/>
        <v>3.0833333333333344</v>
      </c>
      <c r="E39" s="10">
        <f t="shared" si="12"/>
        <v>8.5158803065728764E-3</v>
      </c>
      <c r="F39" s="10">
        <f t="shared" si="13"/>
        <v>-0.43046969272895802</v>
      </c>
      <c r="G39" s="11">
        <f t="shared" si="14"/>
        <v>2138.9797047245479</v>
      </c>
      <c r="H39" s="12">
        <f t="shared" si="15"/>
        <v>0.99720989803758664</v>
      </c>
      <c r="I39" s="12">
        <f>(1-H39)*PRODUCT($H$3:H38)</f>
        <v>2.5495031608350617E-3</v>
      </c>
      <c r="J39" s="15">
        <f t="shared" si="4"/>
        <v>5.4533355181572816</v>
      </c>
      <c r="L39" s="9">
        <f t="shared" si="6"/>
        <v>3.0833333333333344</v>
      </c>
      <c r="M39" s="10">
        <f t="shared" si="7"/>
        <v>0</v>
      </c>
      <c r="N39" s="10">
        <f t="shared" si="8"/>
        <v>0</v>
      </c>
      <c r="O39" s="11">
        <f t="shared" si="9"/>
        <v>0</v>
      </c>
      <c r="P39" s="12">
        <f t="shared" si="10"/>
        <v>1</v>
      </c>
      <c r="Q39" s="12">
        <f>(1-P39)*PRODUCT($P$3:P38)</f>
        <v>0</v>
      </c>
      <c r="R39" s="16">
        <f t="shared" si="11"/>
        <v>0</v>
      </c>
    </row>
    <row r="40" spans="4:18" customFormat="1" x14ac:dyDescent="0.55000000000000004">
      <c r="D40" s="9">
        <f t="shared" si="5"/>
        <v>3.1666666666666679</v>
      </c>
      <c r="E40" s="10">
        <f t="shared" si="12"/>
        <v>8.630192539650635E-3</v>
      </c>
      <c r="F40" s="10">
        <f t="shared" si="13"/>
        <v>-0.43624806796165405</v>
      </c>
      <c r="G40" s="11">
        <f t="shared" si="14"/>
        <v>2171.6974876224435</v>
      </c>
      <c r="H40" s="12">
        <f t="shared" si="15"/>
        <v>0.99719310602307198</v>
      </c>
      <c r="I40" s="12">
        <f>(1-H40)*PRODUCT($H$3:H39)</f>
        <v>2.5576909648625692E-3</v>
      </c>
      <c r="J40" s="15">
        <f t="shared" si="4"/>
        <v>5.5545310425066647</v>
      </c>
      <c r="L40" s="9">
        <f t="shared" si="6"/>
        <v>3.1666666666666679</v>
      </c>
      <c r="M40" s="10">
        <f t="shared" si="7"/>
        <v>0</v>
      </c>
      <c r="N40" s="10">
        <f t="shared" si="8"/>
        <v>0</v>
      </c>
      <c r="O40" s="11">
        <f t="shared" si="9"/>
        <v>0</v>
      </c>
      <c r="P40" s="12">
        <f t="shared" si="10"/>
        <v>1</v>
      </c>
      <c r="Q40" s="12">
        <f>(1-P40)*PRODUCT($P$3:P39)</f>
        <v>0</v>
      </c>
      <c r="R40" s="16">
        <f t="shared" si="11"/>
        <v>0</v>
      </c>
    </row>
    <row r="41" spans="4:18" customFormat="1" x14ac:dyDescent="0.55000000000000004">
      <c r="D41" s="9">
        <f t="shared" si="5"/>
        <v>3.2500000000000013</v>
      </c>
      <c r="E41" s="10">
        <f t="shared" si="12"/>
        <v>8.7430103023508204E-3</v>
      </c>
      <c r="F41" s="10">
        <f t="shared" si="13"/>
        <v>-0.44195089913064795</v>
      </c>
      <c r="G41" s="11">
        <f t="shared" si="14"/>
        <v>2204.053330254113</v>
      </c>
      <c r="H41" s="12">
        <f t="shared" si="15"/>
        <v>0.997176212787519</v>
      </c>
      <c r="I41" s="12">
        <f>(1-H41)*PRODUCT($H$3:H40)</f>
        <v>2.5658620020056295E-3</v>
      </c>
      <c r="J41" s="15">
        <f t="shared" si="4"/>
        <v>5.6552966904929933</v>
      </c>
      <c r="L41" s="9">
        <f t="shared" si="6"/>
        <v>3.2500000000000013</v>
      </c>
      <c r="M41" s="10">
        <f t="shared" si="7"/>
        <v>0</v>
      </c>
      <c r="N41" s="10">
        <f t="shared" si="8"/>
        <v>0</v>
      </c>
      <c r="O41" s="11">
        <f t="shared" si="9"/>
        <v>0</v>
      </c>
      <c r="P41" s="12">
        <f t="shared" si="10"/>
        <v>1</v>
      </c>
      <c r="Q41" s="12">
        <f>(1-P41)*PRODUCT($P$3:P40)</f>
        <v>0</v>
      </c>
      <c r="R41" s="16">
        <f t="shared" si="11"/>
        <v>0</v>
      </c>
    </row>
    <row r="42" spans="4:18" customFormat="1" x14ac:dyDescent="0.55000000000000004">
      <c r="D42" s="9">
        <f t="shared" si="5"/>
        <v>3.3333333333333348</v>
      </c>
      <c r="E42" s="10">
        <f t="shared" si="12"/>
        <v>8.8543907200085165E-3</v>
      </c>
      <c r="F42" s="10">
        <f t="shared" si="13"/>
        <v>-0.44758107386762996</v>
      </c>
      <c r="G42" s="11">
        <f t="shared" si="14"/>
        <v>2236.0594932758158</v>
      </c>
      <c r="H42" s="12">
        <f t="shared" si="15"/>
        <v>0.99715921772250982</v>
      </c>
      <c r="I42" s="12">
        <f>(1-H42)*PRODUCT($H$3:H41)</f>
        <v>2.5740156795471501E-3</v>
      </c>
      <c r="J42" s="15">
        <f t="shared" si="4"/>
        <v>5.7556521960922051</v>
      </c>
      <c r="L42" s="9">
        <f t="shared" si="6"/>
        <v>3.3333333333333348</v>
      </c>
      <c r="M42" s="10">
        <f t="shared" si="7"/>
        <v>0</v>
      </c>
      <c r="N42" s="10">
        <f t="shared" si="8"/>
        <v>0</v>
      </c>
      <c r="O42" s="11">
        <f t="shared" si="9"/>
        <v>0</v>
      </c>
      <c r="P42" s="12">
        <f t="shared" si="10"/>
        <v>1</v>
      </c>
      <c r="Q42" s="12">
        <f>(1-P42)*PRODUCT($P$3:P41)</f>
        <v>0</v>
      </c>
      <c r="R42" s="16">
        <f t="shared" si="11"/>
        <v>0</v>
      </c>
    </row>
    <row r="43" spans="4:18" customFormat="1" x14ac:dyDescent="0.55000000000000004">
      <c r="D43" s="9">
        <f t="shared" si="5"/>
        <v>3.4166666666666683</v>
      </c>
      <c r="E43" s="10">
        <f t="shared" si="12"/>
        <v>8.9643873688130746E-3</v>
      </c>
      <c r="F43" s="10">
        <f t="shared" si="13"/>
        <v>-0.45314130039824613</v>
      </c>
      <c r="G43" s="11">
        <f t="shared" si="14"/>
        <v>2267.7274916280971</v>
      </c>
      <c r="H43" s="12">
        <f t="shared" si="15"/>
        <v>0.9971421202159908</v>
      </c>
      <c r="I43" s="12">
        <f>(1-H43)*PRODUCT($H$3:H42)</f>
        <v>2.5821513996585211E-3</v>
      </c>
      <c r="J43" s="15">
        <f t="shared" si="4"/>
        <v>5.8556157165515978</v>
      </c>
      <c r="L43" s="9">
        <f t="shared" si="6"/>
        <v>3.4166666666666683</v>
      </c>
      <c r="M43" s="10">
        <f t="shared" si="7"/>
        <v>0</v>
      </c>
      <c r="N43" s="10">
        <f t="shared" ref="N43:N62" si="16">IF($B$14&gt;=L43,0,M43-$B$4*SQRT(L43-$B$14))</f>
        <v>0</v>
      </c>
      <c r="O43" s="11">
        <f t="shared" ref="O43:O62" si="17">IF($B$14&gt;=L43,0,$B$1*(EXP(0.05*$B$14)*_xlfn.NORM.DIST(-N43,0,1, TRUE)-$B$15*(1-$B$2)^(12*L43)*_xlfn.NORM.DIST(-M43,0,1,TRUE)))</f>
        <v>0</v>
      </c>
      <c r="P43" s="12">
        <f t="shared" ref="P43:P62" si="18">IF($B$14&gt;=L43,1,EXP(-$B$7/12-($B$8/LN($B$9)*$B$9^(60+L43-1/12)*($B$9^(1/12)-1))))</f>
        <v>1</v>
      </c>
      <c r="Q43" s="12">
        <f>(1-P43)*PRODUCT($P$3:P42)</f>
        <v>0</v>
      </c>
      <c r="R43" s="16">
        <f t="shared" ref="R43:R62" si="19">Q43*O43</f>
        <v>0</v>
      </c>
    </row>
    <row r="44" spans="4:18" customFormat="1" x14ac:dyDescent="0.55000000000000004">
      <c r="D44" s="9">
        <f t="shared" si="5"/>
        <v>3.5000000000000018</v>
      </c>
      <c r="E44" s="10">
        <f t="shared" si="12"/>
        <v>9.0730505770494803E-3</v>
      </c>
      <c r="F44" s="10">
        <f t="shared" si="13"/>
        <v>-0.45863412276969329</v>
      </c>
      <c r="G44" s="11">
        <f t="shared" si="14"/>
        <v>2299.0681574253226</v>
      </c>
      <c r="H44" s="12">
        <f t="shared" si="15"/>
        <v>0.99712491965225025</v>
      </c>
      <c r="I44" s="12">
        <f>(1-H44)*PRODUCT($H$3:H43)</f>
        <v>2.5902685594059102E-3</v>
      </c>
      <c r="J44" s="15">
        <f t="shared" si="4"/>
        <v>5.9552039641100905</v>
      </c>
      <c r="L44" s="9">
        <f t="shared" si="6"/>
        <v>3.5000000000000018</v>
      </c>
      <c r="M44" s="10">
        <f t="shared" si="7"/>
        <v>0</v>
      </c>
      <c r="N44" s="10">
        <f t="shared" si="16"/>
        <v>0</v>
      </c>
      <c r="O44" s="11">
        <f t="shared" si="17"/>
        <v>0</v>
      </c>
      <c r="P44" s="12">
        <f t="shared" si="18"/>
        <v>1</v>
      </c>
      <c r="Q44" s="12">
        <f>(1-P44)*PRODUCT($P$3:P43)</f>
        <v>0</v>
      </c>
      <c r="R44" s="16">
        <f t="shared" si="19"/>
        <v>0</v>
      </c>
    </row>
    <row r="45" spans="4:18" customFormat="1" x14ac:dyDescent="0.55000000000000004">
      <c r="D45" s="9">
        <f t="shared" si="5"/>
        <v>3.5833333333333353</v>
      </c>
      <c r="E45" s="10">
        <f t="shared" si="12"/>
        <v>9.1804276942452252E-3</v>
      </c>
      <c r="F45" s="10">
        <f t="shared" si="13"/>
        <v>-0.4640619344557777</v>
      </c>
      <c r="G45" s="11">
        <f t="shared" si="14"/>
        <v>2330.0916961662547</v>
      </c>
      <c r="H45" s="12">
        <f t="shared" si="15"/>
        <v>0.99710761541189796</v>
      </c>
      <c r="I45" s="12">
        <f>(1-H45)*PRODUCT($H$3:H44)</f>
        <v>2.5983665507557149E-3</v>
      </c>
      <c r="J45" s="15">
        <f t="shared" si="4"/>
        <v>6.0544323235120441</v>
      </c>
      <c r="L45" s="9">
        <v>3.5833333333333353</v>
      </c>
      <c r="M45" s="10">
        <f t="shared" si="7"/>
        <v>1.7380738465305854</v>
      </c>
      <c r="N45" s="10">
        <f t="shared" si="16"/>
        <v>1.6659050628818814</v>
      </c>
      <c r="O45" s="11">
        <f t="shared" si="17"/>
        <v>16.628990995672041</v>
      </c>
      <c r="P45" s="12">
        <f t="shared" si="18"/>
        <v>0.99710761541189796</v>
      </c>
      <c r="Q45" s="12">
        <f>(1-P45)*PRODUCT($P$3:P44)</f>
        <v>2.8923845881020371E-3</v>
      </c>
      <c r="R45" s="16">
        <f t="shared" si="19"/>
        <v>4.8097437271569357E-2</v>
      </c>
    </row>
    <row r="46" spans="4:18" customFormat="1" x14ac:dyDescent="0.55000000000000004">
      <c r="D46" s="9">
        <f t="shared" si="5"/>
        <v>3.6666666666666687</v>
      </c>
      <c r="E46" s="10">
        <f t="shared" si="12"/>
        <v>9.2865633323005632E-3</v>
      </c>
      <c r="F46" s="10">
        <f t="shared" si="13"/>
        <v>-0.46942699054586867</v>
      </c>
      <c r="G46" s="11">
        <f t="shared" si="14"/>
        <v>2360.807737113656</v>
      </c>
      <c r="H46" s="12">
        <f t="shared" si="15"/>
        <v>0.99709020687184247</v>
      </c>
      <c r="I46" s="12">
        <f>(1-H46)*PRODUCT($H$3:H45)</f>
        <v>2.6064447605830023E-3</v>
      </c>
      <c r="J46" s="15">
        <f t="shared" si="4"/>
        <v>6.153314957143702</v>
      </c>
      <c r="L46" s="9">
        <v>3.6666666666666687</v>
      </c>
      <c r="M46" s="10">
        <f t="shared" si="7"/>
        <v>1.2299937540622339</v>
      </c>
      <c r="N46" s="10">
        <f t="shared" si="16"/>
        <v>1.1279316814462674</v>
      </c>
      <c r="O46" s="11">
        <f t="shared" si="17"/>
        <v>75.555382842547033</v>
      </c>
      <c r="P46" s="12">
        <f t="shared" si="18"/>
        <v>0.99709020687184247</v>
      </c>
      <c r="Q46" s="12">
        <f>(1-P46)*PRODUCT($P$3:P45)</f>
        <v>2.9013768873590857E-3</v>
      </c>
      <c r="R46" s="16">
        <f t="shared" si="19"/>
        <v>0.21921464149493319</v>
      </c>
    </row>
    <row r="47" spans="4:18" customFormat="1" x14ac:dyDescent="0.55000000000000004">
      <c r="D47" s="9">
        <f t="shared" si="5"/>
        <v>3.7500000000000022</v>
      </c>
      <c r="E47" s="10">
        <f t="shared" si="12"/>
        <v>9.3914995820897438E-3</v>
      </c>
      <c r="F47" s="10">
        <f t="shared" si="13"/>
        <v>-0.4747314186938375</v>
      </c>
      <c r="G47" s="11">
        <f t="shared" si="14"/>
        <v>2391.2253785664407</v>
      </c>
      <c r="H47" s="12">
        <f t="shared" si="15"/>
        <v>0.99707269340526972</v>
      </c>
      <c r="I47" s="12">
        <f>(1-H47)*PRODUCT($H$3:H46)</f>
        <v>2.6145025706795413E-3</v>
      </c>
      <c r="J47" s="15">
        <f t="shared" si="4"/>
        <v>6.2518648993361188</v>
      </c>
      <c r="L47" s="9">
        <v>3.7500000000000022</v>
      </c>
      <c r="M47" s="10">
        <f t="shared" si="7"/>
        <v>1.0050939863426591</v>
      </c>
      <c r="N47" s="10">
        <f t="shared" si="16"/>
        <v>0.88009398634265856</v>
      </c>
      <c r="O47" s="11">
        <f t="shared" si="17"/>
        <v>146.43842927367729</v>
      </c>
      <c r="P47" s="12">
        <f t="shared" si="18"/>
        <v>0.99707269340526972</v>
      </c>
      <c r="Q47" s="12">
        <f>(1-P47)*PRODUCT($P$3:P46)</f>
        <v>2.9103464785548718E-3</v>
      </c>
      <c r="R47" s="16">
        <f t="shared" si="19"/>
        <v>0.42618656696175333</v>
      </c>
    </row>
    <row r="48" spans="4:18" customFormat="1" x14ac:dyDescent="0.55000000000000004">
      <c r="D48" s="9">
        <f t="shared" si="5"/>
        <v>3.8333333333333357</v>
      </c>
      <c r="E48" s="10">
        <f t="shared" si="12"/>
        <v>9.4952762085134083E-3</v>
      </c>
      <c r="F48" s="10">
        <f t="shared" si="13"/>
        <v>-0.47997722897776718</v>
      </c>
      <c r="G48" s="11">
        <f t="shared" si="14"/>
        <v>2421.3532286441296</v>
      </c>
      <c r="H48" s="12">
        <f t="shared" si="15"/>
        <v>0.99705507438162133</v>
      </c>
      <c r="I48" s="12">
        <f>(1-H48)*PRODUCT($H$3:H47)</f>
        <v>2.6225393577631547E-3</v>
      </c>
      <c r="J48" s="15">
        <f t="shared" si="4"/>
        <v>6.3500941411661165</v>
      </c>
      <c r="L48" s="9">
        <v>3.8333333333333357</v>
      </c>
      <c r="M48" s="10">
        <f t="shared" si="7"/>
        <v>0.87113692641292018</v>
      </c>
      <c r="N48" s="10">
        <f t="shared" si="16"/>
        <v>0.72679935911551319</v>
      </c>
      <c r="O48" s="11">
        <f t="shared" si="17"/>
        <v>219.01604315242963</v>
      </c>
      <c r="P48" s="12">
        <f t="shared" si="18"/>
        <v>0.99705507438162133</v>
      </c>
      <c r="Q48" s="12">
        <f>(1-P48)*PRODUCT($P$3:P47)</f>
        <v>2.9192926678797537E-3</v>
      </c>
      <c r="R48" s="16">
        <f t="shared" si="19"/>
        <v>0.6393719289229236</v>
      </c>
    </row>
    <row r="49" spans="4:18" customFormat="1" x14ac:dyDescent="0.55000000000000004">
      <c r="D49" s="9">
        <f t="shared" si="5"/>
        <v>3.9166666666666692</v>
      </c>
      <c r="E49" s="10">
        <f t="shared" si="12"/>
        <v>9.5979308265649339E-3</v>
      </c>
      <c r="F49" s="10">
        <f t="shared" si="13"/>
        <v>-0.48516632280001509</v>
      </c>
      <c r="G49" s="11">
        <f t="shared" si="14"/>
        <v>2451.1994421162603</v>
      </c>
      <c r="H49" s="12">
        <f t="shared" si="15"/>
        <v>0.99703734916657172</v>
      </c>
      <c r="I49" s="12">
        <f>(1-H49)*PRODUCT($H$3:H48)</f>
        <v>2.630554493488993E-3</v>
      </c>
      <c r="J49" s="15">
        <f t="shared" si="4"/>
        <v>6.4480137068966412</v>
      </c>
      <c r="L49" s="9">
        <v>3.9166666666666692</v>
      </c>
      <c r="M49" s="10">
        <f t="shared" si="7"/>
        <v>0.77979465403994819</v>
      </c>
      <c r="N49" s="10">
        <f t="shared" si="16"/>
        <v>0.61842034794797196</v>
      </c>
      <c r="O49" s="11">
        <f t="shared" si="17"/>
        <v>290.51019836622891</v>
      </c>
      <c r="P49" s="12">
        <f t="shared" si="18"/>
        <v>0.99703734916657172</v>
      </c>
      <c r="Q49" s="12">
        <f>(1-P49)*PRODUCT($P$3:P48)</f>
        <v>2.928214755888552E-3</v>
      </c>
      <c r="R49" s="16">
        <f t="shared" si="19"/>
        <v>0.85067624959210175</v>
      </c>
    </row>
    <row r="50" spans="4:18" customFormat="1" x14ac:dyDescent="0.55000000000000004">
      <c r="D50" s="9">
        <f t="shared" si="5"/>
        <v>4.0000000000000027</v>
      </c>
      <c r="E50" s="10">
        <f t="shared" si="12"/>
        <v>9.6994990606261676E-3</v>
      </c>
      <c r="F50" s="10">
        <f t="shared" si="13"/>
        <v>-0.49030050093937405</v>
      </c>
      <c r="G50" s="11">
        <f t="shared" si="14"/>
        <v>2480.7717537362996</v>
      </c>
      <c r="H50" s="12">
        <f t="shared" si="15"/>
        <v>0.99701951712200676</v>
      </c>
      <c r="I50" s="12">
        <f>(1-H50)*PRODUCT($H$3:H49)</f>
        <v>2.6385473444603702E-3</v>
      </c>
      <c r="J50" s="15">
        <f t="shared" si="4"/>
        <v>6.5456337230332089</v>
      </c>
      <c r="L50" s="9">
        <v>4.0000000000000027</v>
      </c>
      <c r="M50" s="10">
        <f t="shared" si="7"/>
        <v>0.71242341886268412</v>
      </c>
      <c r="N50" s="10">
        <f t="shared" si="16"/>
        <v>0.5356467235660467</v>
      </c>
      <c r="O50" s="11">
        <f t="shared" si="17"/>
        <v>360.11846317475005</v>
      </c>
      <c r="P50" s="12">
        <f t="shared" si="18"/>
        <v>0.99701951712200676</v>
      </c>
      <c r="Q50" s="12">
        <f>(1-P50)*PRODUCT($P$3:P49)</f>
        <v>2.937112037512611E-3</v>
      </c>
      <c r="R50" s="16">
        <f t="shared" si="19"/>
        <v>1.0577082731211003</v>
      </c>
    </row>
    <row r="51" spans="4:18" customFormat="1" x14ac:dyDescent="0.55000000000000004">
      <c r="D51" s="9">
        <f t="shared" si="5"/>
        <v>4.0833333333333357</v>
      </c>
      <c r="E51" s="10">
        <f t="shared" si="12"/>
        <v>9.8000146888996172E-3</v>
      </c>
      <c r="F51" s="10">
        <f t="shared" si="13"/>
        <v>-0.49538147085202305</v>
      </c>
      <c r="G51" s="11">
        <f t="shared" si="14"/>
        <v>2510.0775084776733</v>
      </c>
      <c r="H51" s="12">
        <f t="shared" si="15"/>
        <v>0.99700157760600061</v>
      </c>
      <c r="I51" s="12">
        <f>(1-H51)*PRODUCT($H$3:H50)</f>
        <v>2.6465172722422528E-3</v>
      </c>
      <c r="J51" s="15">
        <f t="shared" si="4"/>
        <v>6.6429634808529618</v>
      </c>
      <c r="L51" s="9">
        <v>4.0833333333333357</v>
      </c>
      <c r="M51" s="10">
        <f t="shared" si="7"/>
        <v>0.66010507178709243</v>
      </c>
      <c r="N51" s="10">
        <f t="shared" si="16"/>
        <v>0.4691644178305987</v>
      </c>
      <c r="O51" s="11">
        <f t="shared" si="17"/>
        <v>427.662993189144</v>
      </c>
      <c r="P51" s="12">
        <f t="shared" si="18"/>
        <v>0.99700157760600061</v>
      </c>
      <c r="Q51" s="12">
        <f>(1-P51)*PRODUCT($P$3:P50)</f>
        <v>2.9459838020748121E-3</v>
      </c>
      <c r="R51" s="16">
        <f t="shared" si="19"/>
        <v>1.259888250682049</v>
      </c>
    </row>
    <row r="52" spans="4:18" customFormat="1" x14ac:dyDescent="0.55000000000000004">
      <c r="D52" s="9">
        <f t="shared" si="5"/>
        <v>4.1666666666666687</v>
      </c>
      <c r="E52" s="10">
        <f t="shared" si="12"/>
        <v>9.8995097746412287E-3</v>
      </c>
      <c r="F52" s="10">
        <f t="shared" si="13"/>
        <v>-0.50041085330518764</v>
      </c>
      <c r="G52" s="11">
        <f t="shared" si="14"/>
        <v>2539.1236890172318</v>
      </c>
      <c r="H52" s="12">
        <f t="shared" si="15"/>
        <v>0.99698352997279394</v>
      </c>
      <c r="I52" s="12">
        <f>(1-H52)*PRODUCT($H$3:H51)</f>
        <v>2.6544636333744424E-3</v>
      </c>
      <c r="J52" s="15">
        <f t="shared" si="4"/>
        <v>6.7400114931357988</v>
      </c>
      <c r="L52" s="9">
        <v>4.1666666666666687</v>
      </c>
      <c r="M52" s="10">
        <f t="shared" si="7"/>
        <v>0.61796672996351187</v>
      </c>
      <c r="N52" s="10">
        <f t="shared" si="16"/>
        <v>0.41384258473158009</v>
      </c>
      <c r="O52" s="11">
        <f t="shared" si="17"/>
        <v>493.18284117969733</v>
      </c>
      <c r="P52" s="12">
        <f t="shared" si="18"/>
        <v>0.99698352997279394</v>
      </c>
      <c r="Q52" s="12">
        <f>(1-P52)*PRODUCT($P$3:P51)</f>
        <v>2.9548293333042509E-3</v>
      </c>
      <c r="R52" s="16">
        <f t="shared" si="19"/>
        <v>1.4572711258001014</v>
      </c>
    </row>
    <row r="53" spans="4:18" customFormat="1" x14ac:dyDescent="0.55000000000000004">
      <c r="D53" s="9">
        <f t="shared" si="5"/>
        <v>4.2500000000000018</v>
      </c>
      <c r="E53" s="10">
        <f t="shared" si="12"/>
        <v>9.9980147856351814E-3</v>
      </c>
      <c r="F53" s="10">
        <f t="shared" si="13"/>
        <v>-0.50539018841657246</v>
      </c>
      <c r="G53" s="11">
        <f t="shared" si="14"/>
        <v>2567.9169407667218</v>
      </c>
      <c r="H53" s="12">
        <f t="shared" si="15"/>
        <v>0.99696537357277071</v>
      </c>
      <c r="I53" s="12">
        <f>(1-H53)*PRODUCT($H$3:H52)</f>
        <v>2.6623857793870503E-3</v>
      </c>
      <c r="J53" s="15">
        <f t="shared" si="4"/>
        <v>6.8367855457444184</v>
      </c>
      <c r="L53" s="9">
        <v>4.2500000000000018</v>
      </c>
      <c r="M53" s="10">
        <f t="shared" si="7"/>
        <v>0.58309128777263841</v>
      </c>
      <c r="N53" s="10">
        <f t="shared" si="16"/>
        <v>0.36658493682652848</v>
      </c>
      <c r="O53" s="11">
        <f t="shared" si="17"/>
        <v>556.7918218392831</v>
      </c>
      <c r="P53" s="12">
        <f t="shared" si="18"/>
        <v>0.99696537357277071</v>
      </c>
      <c r="Q53" s="12">
        <f>(1-P53)*PRODUCT($P$3:P52)</f>
        <v>2.96364790935346E-3</v>
      </c>
      <c r="R53" s="16">
        <f t="shared" si="19"/>
        <v>1.6501349187390955</v>
      </c>
    </row>
    <row r="54" spans="4:18" customFormat="1" x14ac:dyDescent="0.55000000000000004">
      <c r="D54" s="9">
        <f t="shared" si="5"/>
        <v>4.3333333333333348</v>
      </c>
      <c r="E54" s="10">
        <f t="shared" si="12"/>
        <v>1.0095558703179871E-2</v>
      </c>
      <c r="F54" s="10">
        <f t="shared" si="13"/>
        <v>-0.51032094116335336</v>
      </c>
      <c r="G54" s="11">
        <f t="shared" si="14"/>
        <v>2596.4635947148645</v>
      </c>
      <c r="H54" s="12">
        <f t="shared" si="15"/>
        <v>0.99694710775243611</v>
      </c>
      <c r="I54" s="12">
        <f>(1-H54)*PRODUCT($H$3:H53)</f>
        <v>2.6702830568160045E-3</v>
      </c>
      <c r="J54" s="15">
        <f t="shared" si="4"/>
        <v>6.9332927446066792</v>
      </c>
      <c r="L54" s="9">
        <v>4.3333333333333348</v>
      </c>
      <c r="M54" s="10">
        <f t="shared" si="7"/>
        <v>0.55361168548466955</v>
      </c>
      <c r="N54" s="10">
        <f t="shared" si="16"/>
        <v>0.32539395319085013</v>
      </c>
      <c r="O54" s="11">
        <f t="shared" si="17"/>
        <v>618.62450984101758</v>
      </c>
      <c r="P54" s="12">
        <f t="shared" si="18"/>
        <v>0.99694710775243611</v>
      </c>
      <c r="Q54" s="12">
        <f>(1-P54)*PRODUCT($P$3:P53)</f>
        <v>2.9724388028156737E-3</v>
      </c>
      <c r="R54" s="16">
        <f t="shared" si="19"/>
        <v>1.8388234974242672</v>
      </c>
    </row>
    <row r="55" spans="4:18" customFormat="1" x14ac:dyDescent="0.55000000000000004">
      <c r="D55" s="9">
        <f t="shared" si="5"/>
        <v>4.4166666666666679</v>
      </c>
      <c r="E55" s="10">
        <f t="shared" si="12"/>
        <v>1.0192169121679105E-2</v>
      </c>
      <c r="F55" s="10">
        <f t="shared" si="13"/>
        <v>-0.51520450641659143</v>
      </c>
      <c r="G55" s="11">
        <f t="shared" si="14"/>
        <v>2624.7696883099975</v>
      </c>
      <c r="H55" s="12">
        <f t="shared" si="15"/>
        <v>0.99692873185439301</v>
      </c>
      <c r="I55" s="12">
        <f>(1-H55)*PRODUCT($H$3:H54)</f>
        <v>2.6781548072208742E-3</v>
      </c>
      <c r="J55" s="15">
        <f t="shared" si="4"/>
        <v>7.0295395585950553</v>
      </c>
      <c r="L55" s="9">
        <v>4.4166666666666679</v>
      </c>
      <c r="M55" s="10">
        <f t="shared" si="7"/>
        <v>0.52827014759393343</v>
      </c>
      <c r="N55" s="10">
        <f t="shared" si="16"/>
        <v>0.28891337065484873</v>
      </c>
      <c r="O55" s="11">
        <f t="shared" si="17"/>
        <v>678.81500257376717</v>
      </c>
      <c r="P55" s="12">
        <f t="shared" si="18"/>
        <v>0.99692873185439301</v>
      </c>
      <c r="Q55" s="12">
        <f>(1-P55)*PRODUCT($P$3:P54)</f>
        <v>2.9812012807446668E-3</v>
      </c>
      <c r="R55" s="16">
        <f t="shared" si="19"/>
        <v>2.0236841550616091</v>
      </c>
    </row>
    <row r="56" spans="4:18" customFormat="1" x14ac:dyDescent="0.55000000000000004">
      <c r="D56" s="9">
        <f t="shared" si="5"/>
        <v>4.5000000000000009</v>
      </c>
      <c r="E56" s="10">
        <f t="shared" si="12"/>
        <v>1.0287872339821955E-2</v>
      </c>
      <c r="F56" s="10">
        <f t="shared" si="13"/>
        <v>-0.52004221355008873</v>
      </c>
      <c r="G56" s="11">
        <f t="shared" si="14"/>
        <v>2652.8409845851579</v>
      </c>
      <c r="H56" s="12">
        <f t="shared" si="15"/>
        <v>0.99691024521731919</v>
      </c>
      <c r="I56" s="12">
        <f>(1-H56)*PRODUCT($H$3:H55)</f>
        <v>2.6860003672030592E-3</v>
      </c>
      <c r="J56" s="15">
        <f t="shared" si="4"/>
        <v>7.1255318587270589</v>
      </c>
      <c r="L56" s="9">
        <v>4.5000000000000009</v>
      </c>
      <c r="M56" s="10">
        <f t="shared" si="7"/>
        <v>0.50618430531906633</v>
      </c>
      <c r="N56" s="10">
        <f t="shared" si="16"/>
        <v>0.25618430531906622</v>
      </c>
      <c r="O56" s="11">
        <f t="shared" si="17"/>
        <v>737.48882062807547</v>
      </c>
      <c r="P56" s="12">
        <f t="shared" si="18"/>
        <v>0.99691024521731919</v>
      </c>
      <c r="Q56" s="12">
        <f>(1-P56)*PRODUCT($P$3:P55)</f>
        <v>2.9899346046750042E-3</v>
      </c>
      <c r="R56" s="16">
        <f t="shared" si="19"/>
        <v>2.2050433453568399</v>
      </c>
    </row>
    <row r="57" spans="4:18" customFormat="1" x14ac:dyDescent="0.55000000000000004">
      <c r="D57" s="9">
        <f t="shared" si="5"/>
        <v>4.5833333333333339</v>
      </c>
      <c r="E57" s="10">
        <f t="shared" si="12"/>
        <v>1.0382693444190905E-2</v>
      </c>
      <c r="F57" s="10">
        <f t="shared" si="13"/>
        <v>-0.52483533066685628</v>
      </c>
      <c r="G57" s="11">
        <f t="shared" si="14"/>
        <v>2680.682989703389</v>
      </c>
      <c r="H57" s="12">
        <f t="shared" si="15"/>
        <v>0.99689164717594458</v>
      </c>
      <c r="I57" s="12">
        <f>(1-H57)*PRODUCT($H$3:H56)</f>
        <v>2.693819068425063E-3</v>
      </c>
      <c r="J57" s="15">
        <f t="shared" si="4"/>
        <v>7.221274954065696</v>
      </c>
      <c r="L57" s="9">
        <v>4.5833333333333339</v>
      </c>
      <c r="M57" s="10">
        <f t="shared" si="7"/>
        <v>0.48671444049446949</v>
      </c>
      <c r="N57" s="10">
        <f t="shared" si="16"/>
        <v>0.2265061905612028</v>
      </c>
      <c r="O57" s="11">
        <f t="shared" si="17"/>
        <v>794.76031342542001</v>
      </c>
      <c r="P57" s="12">
        <f t="shared" si="18"/>
        <v>0.99689164717594458</v>
      </c>
      <c r="Q57" s="12">
        <f>(1-P57)*PRODUCT($P$3:P56)</f>
        <v>2.9986380306434922E-3</v>
      </c>
      <c r="R57" s="16">
        <f t="shared" si="19"/>
        <v>2.3831985010836059</v>
      </c>
    </row>
    <row r="58" spans="4:18" customFormat="1" x14ac:dyDescent="0.55000000000000004">
      <c r="D58" s="9">
        <f t="shared" si="5"/>
        <v>4.666666666666667</v>
      </c>
      <c r="E58" s="10">
        <f t="shared" si="12"/>
        <v>1.0476656386060976E-2</v>
      </c>
      <c r="F58" s="10">
        <f t="shared" si="13"/>
        <v>-0.52958506848126075</v>
      </c>
      <c r="G58" s="11">
        <f t="shared" si="14"/>
        <v>2708.3009690801468</v>
      </c>
      <c r="H58" s="12">
        <f t="shared" si="15"/>
        <v>0.9968729370610272</v>
      </c>
      <c r="I58" s="12">
        <f>(1-H58)*PRODUCT($H$3:H57)</f>
        <v>2.7016102376320179E-3</v>
      </c>
      <c r="J58" s="15">
        <f t="shared" si="4"/>
        <v>7.3167736246556396</v>
      </c>
      <c r="L58" s="9">
        <v>4.666666666666667</v>
      </c>
      <c r="M58" s="10">
        <f t="shared" si="7"/>
        <v>0.46938393665280048</v>
      </c>
      <c r="N58" s="10">
        <f t="shared" si="16"/>
        <v>0.19935307421913961</v>
      </c>
      <c r="O58" s="11">
        <f t="shared" si="17"/>
        <v>850.73239715110662</v>
      </c>
      <c r="P58" s="12">
        <f t="shared" si="18"/>
        <v>0.9968729370610272</v>
      </c>
      <c r="Q58" s="12">
        <f>(1-P58)*PRODUCT($P$3:P57)</f>
        <v>3.0073108092131431E-3</v>
      </c>
      <c r="R58" s="16">
        <f t="shared" si="19"/>
        <v>2.5584167337003314</v>
      </c>
    </row>
    <row r="59" spans="4:18" customFormat="1" x14ac:dyDescent="0.55000000000000004">
      <c r="D59" s="9">
        <f t="shared" si="5"/>
        <v>4.75</v>
      </c>
      <c r="E59" s="10">
        <f t="shared" si="12"/>
        <v>1.0569784052058509E-2</v>
      </c>
      <c r="F59" s="10">
        <f t="shared" si="13"/>
        <v>-0.5342925838905257</v>
      </c>
      <c r="G59" s="11">
        <f t="shared" si="14"/>
        <v>2735.699962221569</v>
      </c>
      <c r="H59" s="12">
        <f t="shared" si="15"/>
        <v>0.99685411419933079</v>
      </c>
      <c r="I59" s="12">
        <f>(1-H59)*PRODUCT($H$3:H58)</f>
        <v>2.7093731966727781E-3</v>
      </c>
      <c r="J59" s="15">
        <f t="shared" si="4"/>
        <v>7.4120321517818502</v>
      </c>
      <c r="L59" s="9">
        <v>4.75</v>
      </c>
      <c r="M59" s="10">
        <f t="shared" si="7"/>
        <v>0.45382944329713792</v>
      </c>
      <c r="N59" s="10">
        <f t="shared" si="16"/>
        <v>0.1743209461096642</v>
      </c>
      <c r="O59" s="11">
        <f t="shared" si="17"/>
        <v>905.49724507881899</v>
      </c>
      <c r="P59" s="12">
        <f t="shared" si="18"/>
        <v>0.99685411419933079</v>
      </c>
      <c r="Q59" s="12">
        <f>(1-P59)*PRODUCT($P$3:P58)</f>
        <v>3.0159521854966516E-3</v>
      </c>
      <c r="R59" s="16">
        <f t="shared" si="19"/>
        <v>2.7309363952566614</v>
      </c>
    </row>
    <row r="60" spans="4:18" customFormat="1" x14ac:dyDescent="0.55000000000000004">
      <c r="D60" s="9">
        <f>D59+1/12</f>
        <v>4.833333333333333</v>
      </c>
      <c r="E60" s="10">
        <f t="shared" si="12"/>
        <v>1.0662098329255399E-2</v>
      </c>
      <c r="F60" s="10">
        <f t="shared" si="13"/>
        <v>-0.53895898326544955</v>
      </c>
      <c r="G60" s="11">
        <f t="shared" si="14"/>
        <v>2762.8847964016722</v>
      </c>
      <c r="H60" s="12">
        <f t="shared" si="15"/>
        <v>0.99683517791360021</v>
      </c>
      <c r="I60" s="12">
        <f>(1-H60)*PRODUCT($H$3:H59)</f>
        <v>2.7171072625241663E-3</v>
      </c>
      <c r="J60" s="15">
        <f t="shared" si="4"/>
        <v>7.5070543458205865</v>
      </c>
      <c r="L60" s="9">
        <v>4.833333333333333</v>
      </c>
      <c r="M60" s="10">
        <f t="shared" si="7"/>
        <v>0.43976846950170256</v>
      </c>
      <c r="N60" s="10">
        <f t="shared" si="16"/>
        <v>0.1510933349068897</v>
      </c>
      <c r="O60" s="11">
        <f t="shared" si="17"/>
        <v>959.13731521642126</v>
      </c>
      <c r="P60" s="12">
        <f t="shared" si="18"/>
        <v>0.99683517791360021</v>
      </c>
      <c r="Q60" s="12">
        <f>(1-P60)*PRODUCT($P$3:P59)</f>
        <v>3.0245613991833867E-3</v>
      </c>
      <c r="R60" s="16">
        <f t="shared" si="19"/>
        <v>2.9009697001199761</v>
      </c>
    </row>
    <row r="61" spans="4:18" customFormat="1" x14ac:dyDescent="0.55000000000000004">
      <c r="D61" s="9">
        <f t="shared" si="5"/>
        <v>4.9166666666666661</v>
      </c>
      <c r="E61" s="10">
        <f t="shared" si="12"/>
        <v>1.0753620165241685E-2</v>
      </c>
      <c r="F61" s="10">
        <f t="shared" si="13"/>
        <v>-0.54358532548684457</v>
      </c>
      <c r="G61" s="11">
        <f t="shared" si="14"/>
        <v>2789.8600992877959</v>
      </c>
      <c r="H61" s="12">
        <f t="shared" si="15"/>
        <v>0.99681612752253845</v>
      </c>
      <c r="I61" s="12">
        <f>(1-H61)*PRODUCT($H$3:H60)</f>
        <v>2.7248117473149223E-3</v>
      </c>
      <c r="J61" s="15">
        <f t="shared" si="4"/>
        <v>7.6018435719045616</v>
      </c>
      <c r="L61" s="9">
        <v>4.9166666666666661</v>
      </c>
      <c r="M61" s="10">
        <f t="shared" si="7"/>
        <v>0.42697763287146079</v>
      </c>
      <c r="N61" s="10">
        <f t="shared" si="16"/>
        <v>0.12941811501550876</v>
      </c>
      <c r="O61" s="11">
        <f t="shared" si="17"/>
        <v>1011.7264410552207</v>
      </c>
      <c r="P61" s="12">
        <f t="shared" si="18"/>
        <v>0.99681612752253845</v>
      </c>
      <c r="Q61" s="12">
        <f>(1-P61)*PRODUCT($P$3:P60)</f>
        <v>3.033137684566051E-3</v>
      </c>
      <c r="R61" s="16">
        <f t="shared" si="19"/>
        <v>3.0687055948364832</v>
      </c>
    </row>
    <row r="62" spans="4:18" customFormat="1" x14ac:dyDescent="0.55000000000000004">
      <c r="D62" s="17">
        <f t="shared" si="5"/>
        <v>4.9999999999999991</v>
      </c>
      <c r="E62" s="18">
        <f t="shared" si="12"/>
        <v>1.0844369623627911E-2</v>
      </c>
      <c r="F62" s="18">
        <f t="shared" si="13"/>
        <v>-0.54817262475131945</v>
      </c>
      <c r="G62" s="19">
        <f t="shared" si="14"/>
        <v>2816.6303106116757</v>
      </c>
      <c r="H62" s="20">
        <f t="shared" si="15"/>
        <v>0.99679696234078285</v>
      </c>
      <c r="I62" s="20">
        <f>(1-H62)*PRODUCT($H$3:H61)</f>
        <v>2.7324859583515008E-3</v>
      </c>
      <c r="J62" s="21">
        <f t="shared" si="4"/>
        <v>7.69640277361363</v>
      </c>
      <c r="L62" s="17">
        <v>4.9999999999999991</v>
      </c>
      <c r="M62" s="18">
        <f t="shared" si="7"/>
        <v>0.4152776565672226</v>
      </c>
      <c r="N62" s="18">
        <f t="shared" si="16"/>
        <v>0.10909143871932542</v>
      </c>
      <c r="O62" s="19">
        <f t="shared" si="17"/>
        <v>1063.3308676315035</v>
      </c>
      <c r="P62" s="20">
        <f t="shared" si="18"/>
        <v>0.99679696234078285</v>
      </c>
      <c r="Q62" s="20">
        <f>(1-P62)*PRODUCT($P$3:P61)</f>
        <v>3.0416802705693943E-3</v>
      </c>
      <c r="R62" s="22">
        <f t="shared" si="19"/>
        <v>3.2343125211621802</v>
      </c>
    </row>
  </sheetData>
  <mergeCells count="3">
    <mergeCell ref="D1:J1"/>
    <mergeCell ref="S1:X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Hartman</dc:creator>
  <cp:lastModifiedBy>Brian Hartman</cp:lastModifiedBy>
  <dcterms:created xsi:type="dcterms:W3CDTF">2024-03-28T14:28:57Z</dcterms:created>
  <dcterms:modified xsi:type="dcterms:W3CDTF">2024-04-07T17:46:34Z</dcterms:modified>
</cp:coreProperties>
</file>